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331 - Kanalizace" sheetId="2" r:id="rId2"/>
    <sheet name="SO 341 - Vodovod JIH" sheetId="3" r:id="rId3"/>
    <sheet name="SO 342 - Vodojem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331 - Kanalizace'!$C$128:$K$377</definedName>
    <definedName name="_xlnm.Print_Area" localSheetId="1">'SO 331 - Kanalizace'!$C$82:$J$110,'SO 331 - Kanalizace'!$C$116:$K$377</definedName>
    <definedName name="_xlnm.Print_Titles" localSheetId="1">'SO 331 - Kanalizace'!$128:$128</definedName>
    <definedName name="_xlnm._FilterDatabase" localSheetId="2" hidden="1">'SO 341 - Vodovod JIH'!$C$121:$K$266</definedName>
    <definedName name="_xlnm.Print_Area" localSheetId="2">'SO 341 - Vodovod JIH'!$C$82:$J$103,'SO 341 - Vodovod JIH'!$C$109:$K$266</definedName>
    <definedName name="_xlnm.Print_Titles" localSheetId="2">'SO 341 - Vodovod JIH'!$121:$121</definedName>
    <definedName name="_xlnm._FilterDatabase" localSheetId="3" hidden="1">'SO 342 - Vodojem'!$C$139:$K$503</definedName>
    <definedName name="_xlnm.Print_Area" localSheetId="3">'SO 342 - Vodojem'!$C$82:$J$121,'SO 342 - Vodojem'!$C$127:$K$503</definedName>
    <definedName name="_xlnm.Print_Titles" localSheetId="3">'SO 342 - Vodojem'!$139:$139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500"/>
  <c r="BH500"/>
  <c r="BG500"/>
  <c r="BF500"/>
  <c r="T500"/>
  <c r="T499"/>
  <c r="R500"/>
  <c r="R499"/>
  <c r="P500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8"/>
  <c r="BH478"/>
  <c r="BG478"/>
  <c r="BF478"/>
  <c r="T478"/>
  <c r="R478"/>
  <c r="P478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7"/>
  <c r="BH427"/>
  <c r="BG427"/>
  <c r="BF427"/>
  <c r="T427"/>
  <c r="R427"/>
  <c r="P427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4"/>
  <c r="BH374"/>
  <c r="BG374"/>
  <c r="BF374"/>
  <c r="T374"/>
  <c r="T373"/>
  <c r="R374"/>
  <c r="R373"/>
  <c r="P374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T292"/>
  <c r="R293"/>
  <c r="R292"/>
  <c r="P293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F134"/>
  <c r="E132"/>
  <c r="F89"/>
  <c r="E87"/>
  <c r="J24"/>
  <c r="E24"/>
  <c r="J137"/>
  <c r="J23"/>
  <c r="J21"/>
  <c r="E21"/>
  <c r="J91"/>
  <c r="J20"/>
  <c r="J18"/>
  <c r="E18"/>
  <c r="F137"/>
  <c r="J17"/>
  <c r="J15"/>
  <c r="E15"/>
  <c r="F136"/>
  <c r="J14"/>
  <c r="J12"/>
  <c r="J134"/>
  <c r="E7"/>
  <c r="E130"/>
  <c i="3" r="J37"/>
  <c r="J36"/>
  <c i="1" r="AY96"/>
  <c i="3" r="J35"/>
  <c i="1" r="AX96"/>
  <c i="3" r="BI266"/>
  <c r="BH266"/>
  <c r="BG266"/>
  <c r="BF266"/>
  <c r="T266"/>
  <c r="T265"/>
  <c r="R266"/>
  <c r="R265"/>
  <c r="P266"/>
  <c r="P265"/>
  <c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T185"/>
  <c r="R186"/>
  <c r="R185"/>
  <c r="P186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6"/>
  <c r="E114"/>
  <c r="F89"/>
  <c r="E87"/>
  <c r="J24"/>
  <c r="E24"/>
  <c r="J92"/>
  <c r="J23"/>
  <c r="J21"/>
  <c r="E21"/>
  <c r="J91"/>
  <c r="J20"/>
  <c r="J18"/>
  <c r="E18"/>
  <c r="F119"/>
  <c r="J17"/>
  <c r="J15"/>
  <c r="E15"/>
  <c r="F118"/>
  <c r="J14"/>
  <c r="J12"/>
  <c r="J116"/>
  <c r="E7"/>
  <c r="E85"/>
  <c i="2" r="J37"/>
  <c r="J36"/>
  <c i="1" r="AY95"/>
  <c i="2" r="J35"/>
  <c i="1" r="AX95"/>
  <c i="2" r="BI369"/>
  <c r="BH369"/>
  <c r="BG369"/>
  <c r="BF369"/>
  <c r="T369"/>
  <c r="T359"/>
  <c r="R369"/>
  <c r="R359"/>
  <c r="R356"/>
  <c r="P369"/>
  <c r="P359"/>
  <c r="P356"/>
  <c r="BI360"/>
  <c r="BH360"/>
  <c r="BG360"/>
  <c r="BF360"/>
  <c r="T360"/>
  <c r="R360"/>
  <c r="P360"/>
  <c r="BI358"/>
  <c r="BH358"/>
  <c r="BG358"/>
  <c r="BF358"/>
  <c r="T358"/>
  <c r="T357"/>
  <c r="R358"/>
  <c r="R357"/>
  <c r="P358"/>
  <c r="P357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3"/>
  <c r="BH313"/>
  <c r="BG313"/>
  <c r="BF313"/>
  <c r="T313"/>
  <c r="T312"/>
  <c r="R313"/>
  <c r="R312"/>
  <c r="P313"/>
  <c r="P312"/>
  <c r="BI311"/>
  <c r="BH311"/>
  <c r="BG311"/>
  <c r="BF311"/>
  <c r="T311"/>
  <c r="R311"/>
  <c r="P311"/>
  <c r="BI309"/>
  <c r="BH309"/>
  <c r="BG309"/>
  <c r="BF309"/>
  <c r="T309"/>
  <c r="R309"/>
  <c r="P309"/>
  <c r="BI308"/>
  <c r="BH308"/>
  <c r="BG308"/>
  <c r="BF308"/>
  <c r="T308"/>
  <c r="R308"/>
  <c r="P308"/>
  <c r="BI305"/>
  <c r="BH305"/>
  <c r="BG305"/>
  <c r="BF305"/>
  <c r="T305"/>
  <c r="R305"/>
  <c r="P305"/>
  <c r="BI298"/>
  <c r="BH298"/>
  <c r="BG298"/>
  <c r="BF298"/>
  <c r="T298"/>
  <c r="R298"/>
  <c r="P298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195"/>
  <c r="BH195"/>
  <c r="BG195"/>
  <c r="BF195"/>
  <c r="T195"/>
  <c r="R195"/>
  <c r="P195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77"/>
  <c r="BH177"/>
  <c r="BG177"/>
  <c r="BF177"/>
  <c r="T177"/>
  <c r="R177"/>
  <c r="P177"/>
  <c r="BI176"/>
  <c r="BH176"/>
  <c r="BG176"/>
  <c r="BF176"/>
  <c r="T176"/>
  <c r="R176"/>
  <c r="P176"/>
  <c r="BI169"/>
  <c r="BH169"/>
  <c r="BG169"/>
  <c r="BF169"/>
  <c r="T169"/>
  <c r="R169"/>
  <c r="P169"/>
  <c r="BI168"/>
  <c r="BH168"/>
  <c r="BG168"/>
  <c r="BF168"/>
  <c r="T168"/>
  <c r="R168"/>
  <c r="P168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1"/>
  <c r="BH151"/>
  <c r="BG151"/>
  <c r="BF151"/>
  <c r="T151"/>
  <c r="R151"/>
  <c r="P151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F123"/>
  <c r="E121"/>
  <c r="F89"/>
  <c r="E87"/>
  <c r="J24"/>
  <c r="E24"/>
  <c r="J126"/>
  <c r="J23"/>
  <c r="J21"/>
  <c r="E21"/>
  <c r="J125"/>
  <c r="J20"/>
  <c r="J18"/>
  <c r="E18"/>
  <c r="F126"/>
  <c r="J17"/>
  <c r="J15"/>
  <c r="E15"/>
  <c r="F125"/>
  <c r="J14"/>
  <c r="J12"/>
  <c r="J123"/>
  <c r="E7"/>
  <c r="E85"/>
  <c i="1" r="L90"/>
  <c r="AM90"/>
  <c r="AM89"/>
  <c r="L89"/>
  <c r="AM87"/>
  <c r="L87"/>
  <c r="L85"/>
  <c r="L84"/>
  <c i="2" r="BK305"/>
  <c r="J233"/>
  <c r="J353"/>
  <c r="BK288"/>
  <c r="J203"/>
  <c r="J138"/>
  <c r="J268"/>
  <c r="J333"/>
  <c r="BK227"/>
  <c r="J369"/>
  <c r="J330"/>
  <c r="BK138"/>
  <c r="J327"/>
  <c r="BK188"/>
  <c r="BK328"/>
  <c r="BK330"/>
  <c r="J220"/>
  <c r="BK132"/>
  <c r="BK265"/>
  <c r="BK203"/>
  <c r="BK268"/>
  <c r="J232"/>
  <c r="BK254"/>
  <c r="J169"/>
  <c i="3" r="BK191"/>
  <c r="J220"/>
  <c r="J162"/>
  <c r="BK202"/>
  <c r="BK248"/>
  <c r="BK197"/>
  <c r="BK194"/>
  <c r="J252"/>
  <c r="BK253"/>
  <c r="J155"/>
  <c r="BK189"/>
  <c r="BK254"/>
  <c r="J261"/>
  <c r="BK199"/>
  <c r="BK225"/>
  <c r="BK250"/>
  <c r="J176"/>
  <c r="J253"/>
  <c r="J209"/>
  <c r="BK251"/>
  <c r="BK161"/>
  <c r="BK190"/>
  <c r="J206"/>
  <c i="4" r="J489"/>
  <c r="J430"/>
  <c r="J488"/>
  <c r="BK438"/>
  <c r="J411"/>
  <c r="BK357"/>
  <c r="BK320"/>
  <c r="J280"/>
  <c r="BK210"/>
  <c r="J473"/>
  <c r="J384"/>
  <c r="J319"/>
  <c r="BK156"/>
  <c r="J431"/>
  <c r="J358"/>
  <c r="BK308"/>
  <c r="J253"/>
  <c r="J214"/>
  <c r="J182"/>
  <c r="BK476"/>
  <c r="J439"/>
  <c r="BK378"/>
  <c r="J341"/>
  <c r="BK317"/>
  <c r="J273"/>
  <c r="BK257"/>
  <c r="BK219"/>
  <c r="BK178"/>
  <c r="BK452"/>
  <c r="BK370"/>
  <c r="BK461"/>
  <c r="J494"/>
  <c r="BK407"/>
  <c r="J366"/>
  <c r="J334"/>
  <c r="J287"/>
  <c r="J250"/>
  <c r="J213"/>
  <c r="J156"/>
  <c r="BK457"/>
  <c r="J275"/>
  <c r="J222"/>
  <c r="J474"/>
  <c r="J371"/>
  <c r="BK358"/>
  <c r="J313"/>
  <c r="BK230"/>
  <c r="BK495"/>
  <c r="J452"/>
  <c r="BK348"/>
  <c r="BK335"/>
  <c r="J284"/>
  <c r="J255"/>
  <c r="J491"/>
  <c r="J445"/>
  <c r="BK400"/>
  <c r="J368"/>
  <c r="BK310"/>
  <c r="BK291"/>
  <c r="BK492"/>
  <c r="BK456"/>
  <c r="J353"/>
  <c r="BK322"/>
  <c r="J283"/>
  <c r="J226"/>
  <c r="BK402"/>
  <c r="BK364"/>
  <c r="BK478"/>
  <c r="J407"/>
  <c r="J326"/>
  <c r="BK275"/>
  <c r="BK240"/>
  <c r="J206"/>
  <c i="2" r="J298"/>
  <c r="BK347"/>
  <c r="J225"/>
  <c r="J274"/>
  <c r="BK151"/>
  <c r="J267"/>
  <c r="J235"/>
  <c r="BK323"/>
  <c r="BK285"/>
  <c r="BK222"/>
  <c r="J345"/>
  <c r="BK256"/>
  <c r="BK220"/>
  <c r="J349"/>
  <c r="J318"/>
  <c r="J354"/>
  <c r="BK281"/>
  <c r="J186"/>
  <c r="BK161"/>
  <c r="J270"/>
  <c r="J288"/>
  <c r="J350"/>
  <c r="J285"/>
  <c r="J132"/>
  <c r="BK226"/>
  <c i="3" r="J219"/>
  <c r="J222"/>
  <c r="J192"/>
  <c r="J143"/>
  <c r="BK247"/>
  <c r="BK192"/>
  <c r="J212"/>
  <c r="J259"/>
  <c r="J266"/>
  <c r="J262"/>
  <c r="BK209"/>
  <c r="BK214"/>
  <c r="BK249"/>
  <c r="J173"/>
  <c r="BK210"/>
  <c r="BK259"/>
  <c r="BK219"/>
  <c r="BK155"/>
  <c r="J231"/>
  <c i="4" r="BK493"/>
  <c r="J415"/>
  <c r="BK484"/>
  <c r="BK437"/>
  <c r="BK372"/>
  <c r="J349"/>
  <c r="J303"/>
  <c r="BK256"/>
  <c r="BK167"/>
  <c r="BK454"/>
  <c r="BK347"/>
  <c r="BK469"/>
  <c r="J402"/>
  <c r="BK356"/>
  <c r="BK255"/>
  <c r="BK206"/>
  <c r="BK143"/>
  <c r="BK392"/>
  <c r="BK293"/>
  <c r="J256"/>
  <c r="BK193"/>
  <c r="J472"/>
  <c r="J359"/>
  <c r="BK498"/>
  <c r="J471"/>
  <c r="J347"/>
  <c r="J296"/>
  <c r="J234"/>
  <c r="BK191"/>
  <c r="J458"/>
  <c r="BK396"/>
  <c r="J323"/>
  <c r="J264"/>
  <c r="BK176"/>
  <c r="J417"/>
  <c r="BK336"/>
  <c r="BK268"/>
  <c r="BK467"/>
  <c r="J403"/>
  <c r="J327"/>
  <c r="J215"/>
  <c r="BK473"/>
  <c r="BK391"/>
  <c r="J330"/>
  <c r="J282"/>
  <c r="BK445"/>
  <c r="BK485"/>
  <c r="J385"/>
  <c r="BK324"/>
  <c r="BK245"/>
  <c r="J178"/>
  <c i="2" r="BK291"/>
  <c r="BK335"/>
  <c r="J228"/>
  <c r="BK168"/>
  <c r="J322"/>
  <c r="BK270"/>
  <c r="J188"/>
  <c i="1" r="AS94"/>
  <c i="2" r="J242"/>
  <c r="BK355"/>
  <c r="BK263"/>
  <c r="BK287"/>
  <c r="BK369"/>
  <c r="BK319"/>
  <c r="J243"/>
  <c r="J161"/>
  <c r="J324"/>
  <c r="J250"/>
  <c r="BK333"/>
  <c r="J254"/>
  <c r="J331"/>
  <c r="BK206"/>
  <c r="J281"/>
  <c r="J338"/>
  <c r="J276"/>
  <c r="BK230"/>
  <c i="3" r="J169"/>
  <c r="BK211"/>
  <c r="J233"/>
  <c r="BK150"/>
  <c r="BK201"/>
  <c r="J224"/>
  <c r="J246"/>
  <c r="BK264"/>
  <c r="J153"/>
  <c r="BK142"/>
  <c r="J149"/>
  <c r="BK212"/>
  <c r="BK171"/>
  <c r="BK239"/>
  <c r="J200"/>
  <c r="BK186"/>
  <c r="J218"/>
  <c r="BK144"/>
  <c i="4" r="BK479"/>
  <c r="BK387"/>
  <c r="BK482"/>
  <c r="BK384"/>
  <c r="BK305"/>
  <c r="BK236"/>
  <c r="J469"/>
  <c r="J413"/>
  <c r="J265"/>
  <c r="BK468"/>
  <c r="J440"/>
  <c r="BK380"/>
  <c r="BK300"/>
  <c r="J180"/>
  <c r="BK455"/>
  <c r="J394"/>
  <c r="BK355"/>
  <c r="BK318"/>
  <c r="J281"/>
  <c r="BK195"/>
  <c r="BK147"/>
  <c r="J389"/>
  <c r="BK464"/>
  <c r="J477"/>
  <c r="BK403"/>
  <c r="J339"/>
  <c r="BK288"/>
  <c r="J260"/>
  <c r="BK201"/>
  <c r="J500"/>
  <c r="J423"/>
  <c r="BK330"/>
  <c r="BK303"/>
  <c r="J245"/>
  <c r="J207"/>
  <c r="J436"/>
  <c r="J354"/>
  <c r="J271"/>
  <c r="J493"/>
  <c r="J446"/>
  <c r="J345"/>
  <c r="J305"/>
  <c r="J476"/>
  <c r="J465"/>
  <c r="BK377"/>
  <c r="J268"/>
  <c r="BK450"/>
  <c r="J363"/>
  <c r="J288"/>
  <c r="J442"/>
  <c r="BK366"/>
  <c r="BK386"/>
  <c r="J300"/>
  <c r="BK197"/>
  <c i="2" r="BK308"/>
  <c r="J151"/>
  <c r="BK241"/>
  <c r="J355"/>
  <c r="BK316"/>
  <c r="J263"/>
  <c r="BK313"/>
  <c r="J184"/>
  <c r="J313"/>
  <c r="J214"/>
  <c r="BK340"/>
  <c r="BK163"/>
  <c r="J247"/>
  <c r="J352"/>
  <c r="BK228"/>
  <c r="J326"/>
  <c r="BK245"/>
  <c r="BK320"/>
  <c r="J351"/>
  <c r="BK360"/>
  <c r="J255"/>
  <c r="BK208"/>
  <c r="J168"/>
  <c r="BK326"/>
  <c r="BK258"/>
  <c r="J341"/>
  <c r="BK235"/>
  <c r="BK322"/>
  <c r="J245"/>
  <c r="J317"/>
  <c r="J227"/>
  <c r="J305"/>
  <c r="BK239"/>
  <c r="J248"/>
  <c i="3" r="J186"/>
  <c r="BK208"/>
  <c r="J179"/>
  <c r="J213"/>
  <c r="J196"/>
  <c r="BK262"/>
  <c r="BK243"/>
  <c r="J241"/>
  <c r="J137"/>
  <c r="BK179"/>
  <c r="J161"/>
  <c r="J208"/>
  <c r="J205"/>
  <c r="J191"/>
  <c r="BK196"/>
  <c i="4" r="BK463"/>
  <c r="J374"/>
  <c r="BK462"/>
  <c r="J419"/>
  <c r="J377"/>
  <c r="BK352"/>
  <c r="J291"/>
  <c r="BK184"/>
  <c r="J464"/>
  <c r="J378"/>
  <c r="J216"/>
  <c r="J456"/>
  <c r="BK434"/>
  <c r="J364"/>
  <c r="BK269"/>
  <c r="BK213"/>
  <c r="BK172"/>
  <c r="J448"/>
  <c r="BK376"/>
  <c r="J211"/>
  <c r="BK430"/>
  <c r="BK500"/>
  <c r="BK480"/>
  <c r="J380"/>
  <c r="J328"/>
  <c r="BK283"/>
  <c r="J246"/>
  <c r="J205"/>
  <c r="BK169"/>
  <c r="BK470"/>
  <c r="BK359"/>
  <c r="J318"/>
  <c r="BK285"/>
  <c r="BK260"/>
  <c r="BK211"/>
  <c r="BK472"/>
  <c r="J398"/>
  <c r="J335"/>
  <c r="J247"/>
  <c r="J149"/>
  <c r="J479"/>
  <c r="BK398"/>
  <c r="J337"/>
  <c r="J315"/>
  <c r="J498"/>
  <c r="BK486"/>
  <c r="J427"/>
  <c r="J361"/>
  <c r="J298"/>
  <c r="J485"/>
  <c r="BK471"/>
  <c r="BK331"/>
  <c r="J289"/>
  <c r="BK227"/>
  <c r="J386"/>
  <c r="BK491"/>
  <c r="J387"/>
  <c r="J351"/>
  <c r="BK316"/>
  <c r="J219"/>
  <c i="2" r="J230"/>
  <c r="BK338"/>
  <c r="BK243"/>
  <c r="BK255"/>
  <c r="J258"/>
  <c r="J337"/>
  <c r="BK351"/>
  <c r="BK331"/>
  <c r="BK276"/>
  <c r="BK225"/>
  <c r="BK349"/>
  <c r="J261"/>
  <c r="BK215"/>
  <c r="J344"/>
  <c r="BK251"/>
  <c r="BK289"/>
  <c r="J222"/>
  <c r="J159"/>
  <c r="BK247"/>
  <c r="J329"/>
  <c r="J237"/>
  <c r="J280"/>
  <c r="BK309"/>
  <c r="BK210"/>
  <c i="3" r="BK231"/>
  <c r="J216"/>
  <c r="BK158"/>
  <c r="J197"/>
  <c r="BK173"/>
  <c r="BK129"/>
  <c r="BK195"/>
  <c r="BK266"/>
  <c r="J248"/>
  <c r="BK137"/>
  <c r="J181"/>
  <c r="BK206"/>
  <c r="J225"/>
  <c i="4" r="J460"/>
  <c r="BK332"/>
  <c r="J461"/>
  <c r="J392"/>
  <c r="J356"/>
  <c r="BK313"/>
  <c r="BK252"/>
  <c r="J165"/>
  <c r="J434"/>
  <c r="BK180"/>
  <c r="J455"/>
  <c r="BK394"/>
  <c r="BK344"/>
  <c r="BK234"/>
  <c r="BK155"/>
  <c r="J357"/>
  <c r="J322"/>
  <c r="J286"/>
  <c r="J267"/>
  <c r="J227"/>
  <c r="J167"/>
  <c r="BK379"/>
  <c r="J497"/>
  <c r="BK458"/>
  <c r="J388"/>
  <c r="BK321"/>
  <c r="BK271"/>
  <c r="J243"/>
  <c r="J199"/>
  <c r="BK497"/>
  <c r="J444"/>
  <c r="J344"/>
  <c r="BK328"/>
  <c r="J279"/>
  <c r="BK214"/>
  <c r="BK448"/>
  <c r="J342"/>
  <c r="BK267"/>
  <c r="BK490"/>
  <c r="BK429"/>
  <c r="J329"/>
  <c r="BK226"/>
  <c r="J383"/>
  <c r="BK315"/>
  <c r="BK287"/>
  <c r="BK222"/>
  <c r="BK374"/>
  <c r="J409"/>
  <c r="J310"/>
  <c i="2" r="BK324"/>
  <c r="BK248"/>
  <c r="BK259"/>
  <c r="J348"/>
  <c r="BK250"/>
  <c r="BK134"/>
  <c r="J335"/>
  <c r="BK267"/>
  <c r="J210"/>
  <c r="BK358"/>
  <c r="BK311"/>
  <c r="J358"/>
  <c r="J283"/>
  <c r="BK176"/>
  <c r="J308"/>
  <c r="BK214"/>
  <c r="J282"/>
  <c r="BK218"/>
  <c r="BK278"/>
  <c r="J253"/>
  <c i="3" r="BK252"/>
  <c r="BK149"/>
  <c r="J203"/>
  <c r="J144"/>
  <c r="BK127"/>
  <c r="BK246"/>
  <c r="BK233"/>
  <c r="BK183"/>
  <c r="J211"/>
  <c r="J156"/>
  <c r="BK220"/>
  <c r="BK140"/>
  <c r="J189"/>
  <c r="BK215"/>
  <c r="J264"/>
  <c r="J183"/>
  <c r="J243"/>
  <c r="BK153"/>
  <c r="J202"/>
  <c r="BK237"/>
  <c r="BK125"/>
  <c i="4" r="J367"/>
  <c r="BK460"/>
  <c r="J381"/>
  <c r="BK312"/>
  <c r="J277"/>
  <c r="J172"/>
  <c r="J459"/>
  <c r="J362"/>
  <c r="J193"/>
  <c r="BK449"/>
  <c r="J390"/>
  <c r="J270"/>
  <c r="J197"/>
  <c r="J162"/>
  <c r="BK385"/>
  <c r="BK340"/>
  <c r="J285"/>
  <c r="J232"/>
  <c r="BK181"/>
  <c r="J143"/>
  <c r="J352"/>
  <c r="J495"/>
  <c r="BK409"/>
  <c r="BK360"/>
  <c r="BK327"/>
  <c r="J269"/>
  <c r="BK232"/>
  <c r="J155"/>
  <c r="J450"/>
  <c r="J340"/>
  <c r="BK319"/>
  <c r="BK277"/>
  <c r="J210"/>
  <c r="BK441"/>
  <c r="BK309"/>
  <c r="J174"/>
  <c r="J481"/>
  <c r="J369"/>
  <c r="BK289"/>
  <c r="J225"/>
  <c r="BK487"/>
  <c r="J405"/>
  <c r="J338"/>
  <c r="J307"/>
  <c r="BK466"/>
  <c r="BK367"/>
  <c r="BK337"/>
  <c r="BK290"/>
  <c r="BK423"/>
  <c r="J487"/>
  <c r="BK382"/>
  <c r="BK247"/>
  <c r="J184"/>
  <c i="2" r="BK282"/>
  <c r="BK329"/>
  <c r="BK177"/>
  <c r="J342"/>
  <c r="J208"/>
  <c r="J287"/>
  <c r="BK334"/>
  <c r="J291"/>
  <c r="BK348"/>
  <c r="BK317"/>
  <c r="BK143"/>
  <c r="BK242"/>
  <c r="BK346"/>
  <c r="J309"/>
  <c r="J347"/>
  <c r="J290"/>
  <c r="J272"/>
  <c r="BK343"/>
  <c r="J311"/>
  <c r="J218"/>
  <c r="BK186"/>
  <c r="BK261"/>
  <c r="J206"/>
  <c r="J320"/>
  <c r="BK279"/>
  <c r="J241"/>
  <c i="3" r="J207"/>
  <c r="BK200"/>
  <c r="J129"/>
  <c r="J198"/>
  <c r="BK261"/>
  <c r="BK204"/>
  <c r="BK205"/>
  <c r="J171"/>
  <c r="BK213"/>
  <c r="BK164"/>
  <c r="J245"/>
  <c r="J125"/>
  <c r="BK162"/>
  <c r="BK222"/>
  <c r="BK227"/>
  <c r="J134"/>
  <c r="J194"/>
  <c r="J164"/>
  <c r="J214"/>
  <c r="J127"/>
  <c r="BK181"/>
  <c r="J195"/>
  <c i="4" r="J462"/>
  <c r="J346"/>
  <c r="BK481"/>
  <c r="BK447"/>
  <c r="J396"/>
  <c r="BK353"/>
  <c r="BK314"/>
  <c r="BK284"/>
  <c r="BK243"/>
  <c r="BK149"/>
  <c r="J443"/>
  <c r="BK354"/>
  <c r="BK207"/>
  <c r="J147"/>
  <c r="J437"/>
  <c r="J360"/>
  <c r="BK333"/>
  <c r="J240"/>
  <c r="BK212"/>
  <c r="BK174"/>
  <c r="J449"/>
  <c r="BK435"/>
  <c r="BK365"/>
  <c r="BK296"/>
  <c r="BK238"/>
  <c r="J212"/>
  <c r="BK165"/>
  <c r="BK413"/>
  <c r="BK351"/>
  <c r="J492"/>
  <c r="BK442"/>
  <c r="BK345"/>
  <c r="BK279"/>
  <c r="BK216"/>
  <c r="BK152"/>
  <c r="J447"/>
  <c r="J393"/>
  <c r="BK323"/>
  <c r="BK280"/>
  <c r="BK225"/>
  <c r="J496"/>
  <c r="J457"/>
  <c r="J336"/>
  <c r="BK265"/>
  <c r="J189"/>
  <c r="BK488"/>
  <c r="BK362"/>
  <c r="BK339"/>
  <c r="BK311"/>
  <c r="BK199"/>
  <c r="BK489"/>
  <c r="BK444"/>
  <c r="J382"/>
  <c r="J333"/>
  <c r="BK302"/>
  <c r="BK483"/>
  <c r="BK389"/>
  <c r="J308"/>
  <c r="J252"/>
  <c r="BK494"/>
  <c r="BK390"/>
  <c r="BK439"/>
  <c r="BK325"/>
  <c r="BK220"/>
  <c r="J152"/>
  <c i="2" r="BK345"/>
  <c r="J289"/>
  <c r="J340"/>
  <c r="BK232"/>
  <c r="J176"/>
  <c r="BK344"/>
  <c r="BK298"/>
  <c r="J251"/>
  <c r="BK159"/>
  <c r="J256"/>
  <c r="J323"/>
  <c r="BK233"/>
  <c r="BK327"/>
  <c r="BK337"/>
  <c r="BK283"/>
  <c r="J212"/>
  <c r="BK341"/>
  <c r="J259"/>
  <c r="BK195"/>
  <c r="BK339"/>
  <c r="BK212"/>
  <c r="BK353"/>
  <c r="J278"/>
  <c r="BK169"/>
  <c r="BK332"/>
  <c r="BK253"/>
  <c r="J319"/>
  <c r="BK280"/>
  <c r="J325"/>
  <c r="J134"/>
  <c r="J238"/>
  <c i="3" r="J250"/>
  <c r="J239"/>
  <c r="J199"/>
  <c r="J210"/>
  <c r="J254"/>
  <c r="BK203"/>
  <c r="BK193"/>
  <c r="BK235"/>
  <c r="J193"/>
  <c r="BK258"/>
  <c r="J251"/>
  <c r="BK224"/>
  <c r="J140"/>
  <c r="J256"/>
  <c r="J227"/>
  <c r="J150"/>
  <c r="BK241"/>
  <c i="4" r="BK459"/>
  <c r="BK334"/>
  <c r="J451"/>
  <c r="BK417"/>
  <c r="BK371"/>
  <c r="J343"/>
  <c r="BK282"/>
  <c r="BK215"/>
  <c r="BK145"/>
  <c r="BK436"/>
  <c r="BK338"/>
  <c r="J467"/>
  <c r="BK427"/>
  <c r="J348"/>
  <c r="J220"/>
  <c r="J191"/>
  <c r="J145"/>
  <c r="BK443"/>
  <c r="BK368"/>
  <c r="BK182"/>
  <c r="J400"/>
  <c r="BK341"/>
  <c r="J483"/>
  <c r="J370"/>
  <c r="J331"/>
  <c r="BK254"/>
  <c r="BK218"/>
  <c r="J181"/>
  <c r="BK451"/>
  <c r="BK388"/>
  <c r="BK326"/>
  <c r="J302"/>
  <c r="BK273"/>
  <c r="J218"/>
  <c r="BK465"/>
  <c r="BK421"/>
  <c r="J365"/>
  <c r="J324"/>
  <c r="BK298"/>
  <c r="BK246"/>
  <c r="BK496"/>
  <c r="J468"/>
  <c r="BK383"/>
  <c r="J332"/>
  <c r="BK264"/>
  <c r="J470"/>
  <c r="J482"/>
  <c r="J435"/>
  <c r="J376"/>
  <c r="J314"/>
  <c r="BK281"/>
  <c r="BK477"/>
  <c r="BK411"/>
  <c r="BK349"/>
  <c r="BK307"/>
  <c r="J230"/>
  <c r="J441"/>
  <c r="J379"/>
  <c r="J480"/>
  <c r="J453"/>
  <c r="BK342"/>
  <c r="J317"/>
  <c r="BK270"/>
  <c r="BK205"/>
  <c i="2" r="J334"/>
  <c r="J316"/>
  <c r="J226"/>
  <c r="J328"/>
  <c r="J143"/>
  <c r="J339"/>
  <c r="BK238"/>
  <c r="J346"/>
  <c r="BK352"/>
  <c r="J332"/>
  <c r="J321"/>
  <c r="BK274"/>
  <c r="BK184"/>
  <c r="BK354"/>
  <c r="BK325"/>
  <c r="J163"/>
  <c r="BK321"/>
  <c r="J360"/>
  <c r="J343"/>
  <c r="J279"/>
  <c r="J177"/>
  <c r="BK350"/>
  <c r="BK272"/>
  <c r="J215"/>
  <c r="BK318"/>
  <c r="J239"/>
  <c r="BK342"/>
  <c r="BK290"/>
  <c r="J195"/>
  <c r="J265"/>
  <c r="BK237"/>
  <c i="3" r="J249"/>
  <c r="BK156"/>
  <c r="BK218"/>
  <c r="BK198"/>
  <c r="BK134"/>
  <c r="BK229"/>
  <c r="J247"/>
  <c r="J190"/>
  <c r="J142"/>
  <c r="J158"/>
  <c r="J235"/>
  <c r="J229"/>
  <c r="J204"/>
  <c r="BK256"/>
  <c r="J258"/>
  <c r="J237"/>
  <c r="BK169"/>
  <c r="J215"/>
  <c r="J201"/>
  <c r="BK245"/>
  <c r="BK216"/>
  <c r="BK143"/>
  <c r="BK176"/>
  <c r="BK207"/>
  <c i="4" r="J475"/>
  <c r="J438"/>
  <c r="J321"/>
  <c r="J466"/>
  <c r="J429"/>
  <c r="J391"/>
  <c r="BK369"/>
  <c r="J350"/>
  <c r="J293"/>
  <c r="BK250"/>
  <c r="J203"/>
  <c r="BK162"/>
  <c r="J463"/>
  <c r="BK381"/>
  <c r="BK343"/>
  <c r="BK189"/>
  <c r="BK453"/>
  <c r="BK415"/>
  <c r="J372"/>
  <c r="J316"/>
  <c r="J238"/>
  <c r="BK203"/>
  <c r="J169"/>
  <c r="BK446"/>
  <c r="BK419"/>
  <c r="J311"/>
  <c r="BK253"/>
  <c r="J176"/>
  <c r="BK440"/>
  <c r="BK350"/>
  <c r="J486"/>
  <c r="BK405"/>
  <c r="BK346"/>
  <c r="J290"/>
  <c r="J257"/>
  <c r="J195"/>
  <c r="BK475"/>
  <c r="J421"/>
  <c r="BK329"/>
  <c r="BK286"/>
  <c r="J355"/>
  <c r="J320"/>
  <c r="J484"/>
  <c r="J478"/>
  <c r="BK393"/>
  <c r="J309"/>
  <c r="J254"/>
  <c r="BK474"/>
  <c r="BK361"/>
  <c r="J325"/>
  <c r="J236"/>
  <c r="BK431"/>
  <c r="J490"/>
  <c r="J454"/>
  <c r="BK363"/>
  <c r="J312"/>
  <c r="J201"/>
  <c i="2" l="1" r="T356"/>
  <c r="R131"/>
  <c r="BK217"/>
  <c r="J217"/>
  <c r="J100"/>
  <c r="P336"/>
  <c i="3" r="P178"/>
  <c i="2" r="T205"/>
  <c r="BK336"/>
  <c r="J336"/>
  <c r="J106"/>
  <c i="3" r="R178"/>
  <c i="2" r="P205"/>
  <c r="BK307"/>
  <c r="J307"/>
  <c r="J102"/>
  <c r="T315"/>
  <c i="3" r="R124"/>
  <c i="2" r="P224"/>
  <c r="BK315"/>
  <c r="J315"/>
  <c r="J105"/>
  <c i="4" r="BK224"/>
  <c r="J224"/>
  <c r="J101"/>
  <c r="BK249"/>
  <c r="J249"/>
  <c r="J104"/>
  <c i="2" r="BK224"/>
  <c r="J224"/>
  <c r="J101"/>
  <c r="R307"/>
  <c i="3" r="R188"/>
  <c i="4" r="BK188"/>
  <c r="J188"/>
  <c r="J99"/>
  <c r="P224"/>
  <c r="BK259"/>
  <c r="J259"/>
  <c r="J105"/>
  <c i="3" r="P188"/>
  <c i="4" r="P209"/>
  <c r="R224"/>
  <c r="P242"/>
  <c r="R249"/>
  <c r="P278"/>
  <c r="P295"/>
  <c i="2" r="BK205"/>
  <c r="J205"/>
  <c r="J99"/>
  <c r="P307"/>
  <c i="3" r="BK178"/>
  <c r="J178"/>
  <c r="J99"/>
  <c i="4" r="R142"/>
  <c r="BK306"/>
  <c r="J306"/>
  <c r="J111"/>
  <c i="2" r="T224"/>
  <c i="3" r="T188"/>
  <c i="4" r="BK209"/>
  <c r="J209"/>
  <c r="J100"/>
  <c r="T306"/>
  <c i="2" r="R205"/>
  <c r="T307"/>
  <c i="3" r="BK188"/>
  <c r="J188"/>
  <c r="J101"/>
  <c i="4" r="R188"/>
  <c r="P306"/>
  <c r="R408"/>
  <c i="2" r="T131"/>
  <c r="T130"/>
  <c r="T217"/>
  <c r="R315"/>
  <c i="3" r="T178"/>
  <c i="4" r="T142"/>
  <c r="R229"/>
  <c r="T242"/>
  <c r="R259"/>
  <c r="BK295"/>
  <c r="BK294"/>
  <c r="J294"/>
  <c r="J108"/>
  <c r="T301"/>
  <c r="BK408"/>
  <c r="J408"/>
  <c r="J115"/>
  <c r="T414"/>
  <c r="T428"/>
  <c i="2" r="BK131"/>
  <c r="J131"/>
  <c r="J98"/>
  <c r="R217"/>
  <c r="P315"/>
  <c r="P314"/>
  <c i="3" r="T124"/>
  <c r="T123"/>
  <c r="T122"/>
  <c i="4" r="P142"/>
  <c r="P229"/>
  <c r="T278"/>
  <c r="P301"/>
  <c r="P375"/>
  <c r="T395"/>
  <c r="T408"/>
  <c r="R428"/>
  <c i="2" r="R224"/>
  <c r="R336"/>
  <c i="4" r="P188"/>
  <c r="P259"/>
  <c r="BK301"/>
  <c r="J301"/>
  <c r="J110"/>
  <c r="R433"/>
  <c r="R432"/>
  <c r="BK229"/>
  <c r="J229"/>
  <c r="J102"/>
  <c r="R242"/>
  <c r="T259"/>
  <c r="T295"/>
  <c r="T375"/>
  <c r="P408"/>
  <c r="P433"/>
  <c r="P432"/>
  <c i="2" r="P131"/>
  <c r="P130"/>
  <c r="P129"/>
  <c i="1" r="AU95"/>
  <c i="2" r="P217"/>
  <c r="T336"/>
  <c i="3" r="P124"/>
  <c r="P123"/>
  <c r="P122"/>
  <c i="1" r="AU96"/>
  <c i="4" r="R209"/>
  <c r="R306"/>
  <c r="BK395"/>
  <c r="J395"/>
  <c r="J114"/>
  <c r="R414"/>
  <c r="P428"/>
  <c i="3" r="BK124"/>
  <c r="J124"/>
  <c r="J98"/>
  <c i="4" r="T188"/>
  <c r="T224"/>
  <c r="BK242"/>
  <c r="J242"/>
  <c r="J103"/>
  <c r="T249"/>
  <c r="R278"/>
  <c r="R295"/>
  <c r="R294"/>
  <c r="BK375"/>
  <c r="J375"/>
  <c r="J113"/>
  <c r="P395"/>
  <c r="P414"/>
  <c r="T433"/>
  <c r="T432"/>
  <c r="BK142"/>
  <c r="J142"/>
  <c r="J98"/>
  <c r="T209"/>
  <c r="T229"/>
  <c r="P249"/>
  <c r="BK278"/>
  <c r="J278"/>
  <c r="J106"/>
  <c r="R301"/>
  <c r="R375"/>
  <c r="R395"/>
  <c r="BK414"/>
  <c r="J414"/>
  <c r="J116"/>
  <c r="BK428"/>
  <c r="J428"/>
  <c r="J117"/>
  <c r="BK433"/>
  <c r="J433"/>
  <c r="J119"/>
  <c i="3" r="BK185"/>
  <c r="J185"/>
  <c r="J100"/>
  <c i="2" r="BK312"/>
  <c r="J312"/>
  <c r="J103"/>
  <c r="BK359"/>
  <c r="J359"/>
  <c r="J109"/>
  <c i="4" r="BK373"/>
  <c r="J373"/>
  <c r="J112"/>
  <c i="3" r="BK265"/>
  <c r="J265"/>
  <c r="J102"/>
  <c i="2" r="BK357"/>
  <c r="J357"/>
  <c r="J108"/>
  <c i="4" r="BK292"/>
  <c r="J292"/>
  <c r="J107"/>
  <c r="BK499"/>
  <c r="J499"/>
  <c r="J120"/>
  <c r="J89"/>
  <c r="BE143"/>
  <c r="BE165"/>
  <c r="BE193"/>
  <c r="BE203"/>
  <c r="BE211"/>
  <c r="BE212"/>
  <c r="BE215"/>
  <c r="BE226"/>
  <c r="BE271"/>
  <c r="BE287"/>
  <c r="BE305"/>
  <c r="BE313"/>
  <c r="BE318"/>
  <c r="BE320"/>
  <c r="BE343"/>
  <c r="BE347"/>
  <c r="BE348"/>
  <c r="BE349"/>
  <c r="BE355"/>
  <c r="BE388"/>
  <c r="BE394"/>
  <c r="BE419"/>
  <c r="BE437"/>
  <c r="BE442"/>
  <c r="BE361"/>
  <c r="BE391"/>
  <c r="BE393"/>
  <c r="BE411"/>
  <c r="BE446"/>
  <c r="BE450"/>
  <c r="BE455"/>
  <c r="BE469"/>
  <c r="BE201"/>
  <c r="BE232"/>
  <c r="BE243"/>
  <c r="BE247"/>
  <c r="BE265"/>
  <c r="BE280"/>
  <c r="BE284"/>
  <c r="BE291"/>
  <c r="BE332"/>
  <c r="BE333"/>
  <c r="BE359"/>
  <c r="BE364"/>
  <c r="BE384"/>
  <c r="BE454"/>
  <c r="BE457"/>
  <c r="BE464"/>
  <c r="BE487"/>
  <c r="BE490"/>
  <c r="BE495"/>
  <c r="BE222"/>
  <c r="BE240"/>
  <c r="BE250"/>
  <c r="BE311"/>
  <c r="BE315"/>
  <c r="BE322"/>
  <c r="BE336"/>
  <c r="BE352"/>
  <c r="BE383"/>
  <c r="BE389"/>
  <c r="BE398"/>
  <c r="BE407"/>
  <c r="BE413"/>
  <c r="BE430"/>
  <c r="BE441"/>
  <c r="BE451"/>
  <c r="BE467"/>
  <c r="BE474"/>
  <c r="BE479"/>
  <c r="BE484"/>
  <c r="BE492"/>
  <c r="BE471"/>
  <c r="BE473"/>
  <c r="BE489"/>
  <c r="BE493"/>
  <c r="F91"/>
  <c r="BE147"/>
  <c r="BE176"/>
  <c r="BE216"/>
  <c r="BE236"/>
  <c r="BE252"/>
  <c r="BE290"/>
  <c r="BE309"/>
  <c r="BE327"/>
  <c r="BE372"/>
  <c r="BE440"/>
  <c r="BE443"/>
  <c r="BE456"/>
  <c r="BE472"/>
  <c r="BE483"/>
  <c r="BE494"/>
  <c r="BE497"/>
  <c r="BE178"/>
  <c r="BE180"/>
  <c r="BE182"/>
  <c r="BE195"/>
  <c r="BE197"/>
  <c r="BE207"/>
  <c r="BE225"/>
  <c r="BE257"/>
  <c r="BE267"/>
  <c r="BE275"/>
  <c r="BE283"/>
  <c r="BE285"/>
  <c r="BE314"/>
  <c r="BE338"/>
  <c r="BE350"/>
  <c r="BE356"/>
  <c r="BE362"/>
  <c r="BE368"/>
  <c r="BE382"/>
  <c r="BE423"/>
  <c r="BE461"/>
  <c r="BE477"/>
  <c r="BE482"/>
  <c r="BE488"/>
  <c r="E85"/>
  <c r="J136"/>
  <c r="BE174"/>
  <c r="BE206"/>
  <c r="BE227"/>
  <c r="BE264"/>
  <c r="BE281"/>
  <c r="BE298"/>
  <c r="BE341"/>
  <c r="BE369"/>
  <c r="BE377"/>
  <c r="BE379"/>
  <c r="BE385"/>
  <c r="BE427"/>
  <c r="BE435"/>
  <c r="BE438"/>
  <c r="BE476"/>
  <c r="BE478"/>
  <c r="BE481"/>
  <c r="J92"/>
  <c r="BE145"/>
  <c r="BE184"/>
  <c r="BE191"/>
  <c r="BE210"/>
  <c r="BE253"/>
  <c r="BE268"/>
  <c r="BE273"/>
  <c r="BE296"/>
  <c r="BE303"/>
  <c r="BE307"/>
  <c r="BE357"/>
  <c r="BE371"/>
  <c r="BE439"/>
  <c r="BE459"/>
  <c r="BE468"/>
  <c r="BE475"/>
  <c r="BE491"/>
  <c r="BE496"/>
  <c r="BE498"/>
  <c r="BE500"/>
  <c r="BE316"/>
  <c r="BE319"/>
  <c r="BE321"/>
  <c r="BE330"/>
  <c r="BE337"/>
  <c r="BE346"/>
  <c r="BE376"/>
  <c r="BE405"/>
  <c r="BE409"/>
  <c r="BE421"/>
  <c r="BE444"/>
  <c r="BE458"/>
  <c r="BE462"/>
  <c r="BE169"/>
  <c r="BE220"/>
  <c r="BE260"/>
  <c r="BE269"/>
  <c r="BE324"/>
  <c r="BE328"/>
  <c r="BE344"/>
  <c r="BE358"/>
  <c r="BE374"/>
  <c r="BE396"/>
  <c r="BE402"/>
  <c r="BE415"/>
  <c r="BE431"/>
  <c r="BE452"/>
  <c r="BE460"/>
  <c r="BE463"/>
  <c r="BE167"/>
  <c r="BE205"/>
  <c r="BE246"/>
  <c r="BE256"/>
  <c r="BE282"/>
  <c r="BE293"/>
  <c r="BE325"/>
  <c r="BE326"/>
  <c r="BE334"/>
  <c r="BE381"/>
  <c r="BE392"/>
  <c r="BE403"/>
  <c r="BE429"/>
  <c r="BE447"/>
  <c r="BE149"/>
  <c r="BE162"/>
  <c r="BE172"/>
  <c r="BE181"/>
  <c r="BE213"/>
  <c r="BE219"/>
  <c r="BE255"/>
  <c r="BE277"/>
  <c r="BE286"/>
  <c r="BE288"/>
  <c r="BE300"/>
  <c r="BE302"/>
  <c r="BE308"/>
  <c r="BE310"/>
  <c r="BE312"/>
  <c r="BE317"/>
  <c r="BE366"/>
  <c r="BE387"/>
  <c r="BE449"/>
  <c r="BE465"/>
  <c r="BE470"/>
  <c r="F92"/>
  <c r="BE152"/>
  <c r="BE155"/>
  <c r="BE156"/>
  <c r="BE189"/>
  <c r="BE199"/>
  <c r="BE214"/>
  <c r="BE218"/>
  <c r="BE230"/>
  <c r="BE234"/>
  <c r="BE238"/>
  <c r="BE245"/>
  <c r="BE254"/>
  <c r="BE270"/>
  <c r="BE279"/>
  <c r="BE289"/>
  <c r="BE323"/>
  <c r="BE329"/>
  <c r="BE331"/>
  <c r="BE340"/>
  <c r="BE342"/>
  <c r="BE345"/>
  <c r="BE351"/>
  <c r="BE354"/>
  <c r="BE363"/>
  <c r="BE365"/>
  <c r="BE367"/>
  <c r="BE370"/>
  <c r="BE378"/>
  <c r="BE380"/>
  <c r="BE390"/>
  <c r="BE434"/>
  <c r="BE436"/>
  <c r="BE448"/>
  <c r="BE453"/>
  <c r="BE335"/>
  <c r="BE339"/>
  <c r="BE353"/>
  <c r="BE360"/>
  <c r="BE386"/>
  <c r="BE400"/>
  <c r="BE417"/>
  <c r="BE445"/>
  <c r="BE466"/>
  <c r="BE480"/>
  <c r="BE485"/>
  <c r="BE486"/>
  <c i="3" r="BE150"/>
  <c r="BE203"/>
  <c i="2" r="BK314"/>
  <c r="J314"/>
  <c r="J104"/>
  <c i="3" r="BE125"/>
  <c r="BE137"/>
  <c r="BE155"/>
  <c r="BE179"/>
  <c r="BE207"/>
  <c r="BE224"/>
  <c r="BE162"/>
  <c r="BE169"/>
  <c r="BE191"/>
  <c r="BE215"/>
  <c r="BE229"/>
  <c r="BE241"/>
  <c r="BE254"/>
  <c i="2" r="BK356"/>
  <c r="J356"/>
  <c r="J107"/>
  <c i="3" r="F92"/>
  <c r="BE129"/>
  <c r="BE164"/>
  <c r="BE171"/>
  <c r="BE196"/>
  <c r="BE197"/>
  <c r="BE198"/>
  <c r="BE205"/>
  <c r="BE211"/>
  <c r="BE261"/>
  <c i="2" r="BK130"/>
  <c r="J130"/>
  <c r="J97"/>
  <c i="3" r="J89"/>
  <c r="BE134"/>
  <c r="BE209"/>
  <c r="BE214"/>
  <c r="BE218"/>
  <c r="BE156"/>
  <c r="BE200"/>
  <c r="BE208"/>
  <c r="BE222"/>
  <c r="BE253"/>
  <c r="BE262"/>
  <c r="J118"/>
  <c r="BE216"/>
  <c r="BE225"/>
  <c r="BE251"/>
  <c r="J119"/>
  <c r="BE144"/>
  <c r="BE206"/>
  <c r="BE220"/>
  <c r="BE237"/>
  <c r="BE243"/>
  <c r="BE248"/>
  <c r="BE252"/>
  <c r="BE142"/>
  <c r="BE181"/>
  <c r="BE183"/>
  <c r="BE199"/>
  <c r="BE204"/>
  <c r="BE249"/>
  <c r="BE264"/>
  <c r="BE266"/>
  <c r="BE149"/>
  <c r="BE189"/>
  <c r="BE202"/>
  <c r="BE210"/>
  <c r="BE143"/>
  <c r="BE173"/>
  <c r="BE186"/>
  <c r="BE195"/>
  <c r="BE239"/>
  <c r="BE176"/>
  <c r="BE190"/>
  <c r="BE219"/>
  <c r="E112"/>
  <c r="BE235"/>
  <c r="BE246"/>
  <c r="BE250"/>
  <c r="BE259"/>
  <c r="F91"/>
  <c r="BE127"/>
  <c r="BE140"/>
  <c r="BE153"/>
  <c r="BE194"/>
  <c r="BE201"/>
  <c r="BE212"/>
  <c r="BE227"/>
  <c r="BE231"/>
  <c r="BE245"/>
  <c r="BE158"/>
  <c r="BE161"/>
  <c r="BE192"/>
  <c r="BE193"/>
  <c r="BE213"/>
  <c r="BE233"/>
  <c r="BE247"/>
  <c r="BE256"/>
  <c r="BE258"/>
  <c i="2" r="J91"/>
  <c r="BE232"/>
  <c r="BE243"/>
  <c r="BE281"/>
  <c r="BE282"/>
  <c r="BE287"/>
  <c r="BE290"/>
  <c r="F92"/>
  <c r="BE161"/>
  <c r="BE208"/>
  <c r="BE215"/>
  <c r="BE218"/>
  <c r="BE220"/>
  <c r="BE256"/>
  <c r="BE289"/>
  <c r="BE343"/>
  <c r="BE143"/>
  <c r="BE186"/>
  <c r="BE241"/>
  <c r="BE245"/>
  <c r="BE270"/>
  <c r="BE285"/>
  <c r="BE308"/>
  <c r="BE326"/>
  <c r="BE212"/>
  <c r="BE225"/>
  <c r="BE233"/>
  <c r="BE254"/>
  <c r="BE258"/>
  <c r="BE280"/>
  <c r="BE283"/>
  <c r="BE288"/>
  <c r="BE317"/>
  <c r="BE318"/>
  <c r="BE319"/>
  <c r="BE324"/>
  <c r="BE333"/>
  <c r="BE339"/>
  <c r="J89"/>
  <c r="E119"/>
  <c r="BE134"/>
  <c r="BE195"/>
  <c r="BE210"/>
  <c r="BE228"/>
  <c r="BE237"/>
  <c r="BE238"/>
  <c r="BE250"/>
  <c r="BE255"/>
  <c r="BE265"/>
  <c r="BE305"/>
  <c r="BE316"/>
  <c r="BE323"/>
  <c r="BE334"/>
  <c r="BE350"/>
  <c r="BE355"/>
  <c r="BE346"/>
  <c r="F91"/>
  <c r="BE169"/>
  <c r="BE242"/>
  <c r="BE248"/>
  <c r="BE259"/>
  <c r="BE261"/>
  <c r="BE340"/>
  <c r="BE352"/>
  <c r="BE369"/>
  <c r="BE138"/>
  <c r="BE151"/>
  <c r="BE177"/>
  <c r="BE214"/>
  <c r="BE263"/>
  <c r="BE268"/>
  <c r="BE298"/>
  <c r="BE320"/>
  <c r="BE321"/>
  <c r="BE358"/>
  <c r="BE360"/>
  <c r="BE168"/>
  <c r="BE188"/>
  <c r="BE226"/>
  <c r="BE325"/>
  <c r="BE344"/>
  <c r="BE313"/>
  <c r="BE322"/>
  <c r="BE329"/>
  <c r="BE338"/>
  <c r="BE345"/>
  <c r="BE349"/>
  <c r="BE331"/>
  <c r="BE347"/>
  <c r="BE274"/>
  <c r="BE278"/>
  <c r="BE335"/>
  <c r="BE342"/>
  <c r="BE351"/>
  <c r="BE251"/>
  <c r="BE253"/>
  <c r="BE327"/>
  <c r="BE328"/>
  <c r="BE332"/>
  <c r="BE353"/>
  <c r="BE163"/>
  <c r="BE176"/>
  <c r="BE184"/>
  <c r="BE230"/>
  <c r="BE235"/>
  <c r="BE267"/>
  <c r="BE276"/>
  <c r="BE311"/>
  <c r="J92"/>
  <c r="BE132"/>
  <c r="BE159"/>
  <c r="BE203"/>
  <c r="BE206"/>
  <c r="BE222"/>
  <c r="BE227"/>
  <c r="BE239"/>
  <c r="BE291"/>
  <c r="BE330"/>
  <c r="BE337"/>
  <c r="BE341"/>
  <c r="BE247"/>
  <c r="BE272"/>
  <c r="BE279"/>
  <c r="BE309"/>
  <c r="BE348"/>
  <c r="BE354"/>
  <c i="4" r="F35"/>
  <c i="1" r="BB97"/>
  <c i="3" r="F35"/>
  <c i="1" r="BB96"/>
  <c i="4" r="J34"/>
  <c i="1" r="AW97"/>
  <c i="3" r="F36"/>
  <c i="1" r="BC96"/>
  <c i="3" r="F34"/>
  <c i="1" r="BA96"/>
  <c i="2" r="J34"/>
  <c i="1" r="AW95"/>
  <c i="2" r="F35"/>
  <c i="1" r="BB95"/>
  <c i="4" r="F36"/>
  <c i="1" r="BC97"/>
  <c i="3" r="F37"/>
  <c i="1" r="BD96"/>
  <c i="3" r="J34"/>
  <c i="1" r="AW96"/>
  <c i="2" r="F36"/>
  <c i="1" r="BC95"/>
  <c i="2" r="F37"/>
  <c i="1" r="BD95"/>
  <c i="4" r="F34"/>
  <c i="1" r="BA97"/>
  <c i="4" r="F37"/>
  <c i="1" r="BD97"/>
  <c i="2" r="F34"/>
  <c i="1" r="BA95"/>
  <c i="2" l="1" r="R314"/>
  <c i="4" r="T294"/>
  <c r="T141"/>
  <c r="T140"/>
  <c r="R141"/>
  <c r="R140"/>
  <c i="3" r="R123"/>
  <c r="R122"/>
  <c i="4" r="P294"/>
  <c r="P141"/>
  <c r="P140"/>
  <c i="1" r="AU97"/>
  <c i="2" r="T314"/>
  <c r="T129"/>
  <c r="R130"/>
  <c r="R129"/>
  <c i="3" r="BK123"/>
  <c r="J123"/>
  <c r="J97"/>
  <c i="4" r="BK141"/>
  <c r="BK140"/>
  <c r="J140"/>
  <c r="J96"/>
  <c r="J295"/>
  <c r="J109"/>
  <c r="BK432"/>
  <c r="J432"/>
  <c r="J118"/>
  <c i="3" r="BK122"/>
  <c r="J122"/>
  <c i="2" r="BK129"/>
  <c r="J129"/>
  <c r="J96"/>
  <c r="J33"/>
  <c i="1" r="AV95"/>
  <c r="AT95"/>
  <c i="3" r="F33"/>
  <c i="1" r="AZ96"/>
  <c r="AU94"/>
  <c i="2" r="F33"/>
  <c i="1" r="AZ95"/>
  <c i="3" r="J33"/>
  <c i="1" r="AV96"/>
  <c r="AT96"/>
  <c i="3" r="J30"/>
  <c i="1" r="AG96"/>
  <c i="4" r="J33"/>
  <c i="1" r="AV97"/>
  <c r="AT97"/>
  <c i="4" r="F33"/>
  <c i="1" r="AZ97"/>
  <c r="BB94"/>
  <c r="AX94"/>
  <c r="BD94"/>
  <c r="W33"/>
  <c r="BA94"/>
  <c r="W30"/>
  <c r="BC94"/>
  <c r="AY94"/>
  <c i="4" l="1" r="J141"/>
  <c r="J97"/>
  <c i="1" r="AN96"/>
  <c i="3" r="J96"/>
  <c r="J39"/>
  <c i="4" r="J30"/>
  <c i="1" r="AG97"/>
  <c r="W31"/>
  <c r="W32"/>
  <c r="AZ94"/>
  <c r="W29"/>
  <c r="AW94"/>
  <c r="AK30"/>
  <c i="2" r="J30"/>
  <c i="1" r="AG95"/>
  <c i="4" l="1" r="J39"/>
  <c i="2" r="J39"/>
  <c i="1" r="AN95"/>
  <c r="AN97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<sst xmlns="http://schemas.openxmlformats.org/spreadsheetml/2006/main">
  <si>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</si>
  <si>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</si>
  <si>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</si>
  <si>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</si>
  <si>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</si>
  <si>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{df021d9b-1712-4215-9e24-3b6e3d41663d}</t>
  </si>
  <si>
    <t>0,01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</si>
  <si>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</si>
  <si>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</si>
  <si>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</si>
  <si>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</si>
  <si>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</si>
  <si>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</si>
  <si>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</si>
  <si>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20230309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</si>
  <si>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</si>
  <si>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</si>
  <si>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Rozvoj centrální a průyslové zóny a dopravní infrastruktury SOLNICE</t>
  </si>
  <si>
    <t>KSO:</t>
  </si>
  <si>
    <t>CC-CZ:</t>
  </si>
  <si>
    <t>Místo:</t>
  </si>
  <si>
    <t xml:space="preserve"> </t>
  </si>
  <si>
    <t>Datum:</t>
  </si>
  <si>
    <t>6. 11. 2021</t>
  </si>
  <si>
    <t>Zadavatel:</t>
  </si>
  <si>
    <t>IČ:</t>
  </si>
  <si>
    <t>0,1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</si>
  <si>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</si>
  <si>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</si>
  <si>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</si>
  <si>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</si>
  <si>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</si>
  <si>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</si>
  <si>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</si>
  <si>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</si>
  <si>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</si>
  <si>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</si>
  <si>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</si>
  <si>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</si>
  <si>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</si>
  <si>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</si>
  <si>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</si>
  <si>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</si>
  <si>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</si>
  <si>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</si>
  <si>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</si>
  <si>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</si>
  <si>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</si>
  <si>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</si>
  <si>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</si>
  <si>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</si>
  <si>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</si>
  <si>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</si>
  <si>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</si>
  <si>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</si>
  <si>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</si>
  <si>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</si>
  <si>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</si>
  <si>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</si>
  <si>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</si>
  <si>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</si>
  <si>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</si>
  <si>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</si>
  <si>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</si>
  <si>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</si>
  <si>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</si>
  <si>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</si>
  <si>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</si>
  <si>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</si>
  <si>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</si>
  <si>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</si>
  <si>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</si>
  <si>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</si>
  <si>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</si>
  <si>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</si>
  <si>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</si>
  <si>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</si>
  <si>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</si>
  <si>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</si>
  <si>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331</t>
  </si>
  <si>
    <t>Kanalizace</t>
  </si>
  <si>
    <t>STA</t>
  </si>
  <si>
    <t>{c71accd0-d402-4953-a7ca-c4b5cd11ec99}</t>
  </si>
  <si>
    <t>2</t>
  </si>
  <si>
    <t>SO 341</t>
  </si>
  <si>
    <t>Vodovod JIH</t>
  </si>
  <si>
    <t>{1011e8b3-13f0-4cbb-b8b0-b796fe81969f}</t>
  </si>
  <si>
    <t>SO 342</t>
  </si>
  <si>
    <t>Vodojem</t>
  </si>
  <si>
    <t>{21bdebad-2dc1-4774-94a2-2f800ebd7e90}</t>
  </si>
  <si>
    <t>KRYCÍ LIST SOUPISU PRACÍ</t>
  </si>
  <si>
    <t>Objekt:</t>
  </si>
  <si>
    <t>SO 331 -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</si>
  <si>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</si>
  <si>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</si>
  <si>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</si>
  <si>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</si>
  <si>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</si>
  <si>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</si>
  <si>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</si>
  <si>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</si>
  <si>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</si>
  <si>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Trubní vedení</t>
  </si>
  <si>
    <t xml:space="preserve">    997 - Přesun sutě</t>
  </si>
  <si>
    <t xml:space="preserve">    998 - Přesun hmot</t>
  </si>
  <si>
    <t>PSV - Práce a dodávky PSV</t>
  </si>
  <si>
    <t xml:space="preserve">    749 - Elektromontáže - přípojka k ČS 1</t>
  </si>
  <si>
    <t xml:space="preserve">    750 - Elektromontáže - přípojka k ČS 2</t>
  </si>
  <si>
    <t>M - Práce a dodávky M</t>
  </si>
  <si>
    <t xml:space="preserve">    23-M - Montáže potrubí</t>
  </si>
  <si>
    <t xml:space="preserve">    35-M - Montáž čerpadel, kompr.a vodoh.zař.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</si>
  <si>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</si>
  <si>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</si>
  <si>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</si>
  <si>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</si>
  <si>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</si>
  <si>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</si>
  <si>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</si>
  <si>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</si>
  <si>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</si>
  <si>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</si>
  <si>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</si>
  <si>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</si>
  <si>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</si>
  <si>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</si>
  <si>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</si>
  <si>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</si>
  <si>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</si>
  <si>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</si>
  <si>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115001106</t>
  </si>
  <si>
    <t>Převedení vody potrubím DN do 900</t>
  </si>
  <si>
    <t>m</t>
  </si>
  <si>
    <t>CS ÚRS 2021 01</t>
  </si>
  <si>
    <t>4</t>
  </si>
  <si>
    <t>-325100990</t>
  </si>
  <si>
    <t>VV</t>
  </si>
  <si>
    <t>"překop potoka" 20</t>
  </si>
  <si>
    <t>131251103</t>
  </si>
  <si>
    <t>Hloubení jam nezapažených v hornině třídy těžitelnosti I, skupiny 3 objem do 100 m3 strojně</t>
  </si>
  <si>
    <t>m3</t>
  </si>
  <si>
    <t>-1092604430</t>
  </si>
  <si>
    <t>"ČS1" 112,5</t>
  </si>
  <si>
    <t>"ČS2" 97,2</t>
  </si>
  <si>
    <t>Součet</t>
  </si>
  <si>
    <t>3</t>
  </si>
  <si>
    <t>131351203</t>
  </si>
  <si>
    <t>Hloubení jam zapažených v hornině třídy těžitelnosti II, skupiny 4 objem do 100 m3 strojně</t>
  </si>
  <si>
    <t>CS ÚRS 2020 01</t>
  </si>
  <si>
    <t>272642771</t>
  </si>
  <si>
    <t>"jámy pro protlaky, celkem 3"</t>
  </si>
  <si>
    <t>"startovací jáma" 2*3*2*3</t>
  </si>
  <si>
    <t>"koncová jáma" 2*2*2*3</t>
  </si>
  <si>
    <t>132254204</t>
  </si>
  <si>
    <t>Hloubení zapažených rýh š do 2000 mm v hornině třídy těžitelnosti I, skupiny 3 objem do 500 m3</t>
  </si>
  <si>
    <t>86488454</t>
  </si>
  <si>
    <t xml:space="preserve">"odečteno digitálně, 50% objemu" </t>
  </si>
  <si>
    <t>"gravitace" 1,2*(470,4+588+641,7+212,8+734,4+231+150,5)*0,5</t>
  </si>
  <si>
    <t>"výtlak VS1" 1,2*(297+1148,4+809,6+247,5+517+1494)*0,5</t>
  </si>
  <si>
    <t>"výtlak VS2" 1,2*783,77*0,5</t>
  </si>
  <si>
    <t>"výtlak ze stávající ČS" 10,8*0,5</t>
  </si>
  <si>
    <t>"rozšíření na šachty"3*1*(7+4+11+14+11+4)*0,5</t>
  </si>
  <si>
    <t>5</t>
  </si>
  <si>
    <t>132354204</t>
  </si>
  <si>
    <t>Hloubení zapažených rýh š do 2000 mm v hornině třídy těžitelnosti II, skupiny 4 objem do 500 m3</t>
  </si>
  <si>
    <t>766329149</t>
  </si>
  <si>
    <t>6</t>
  </si>
  <si>
    <t>141721217</t>
  </si>
  <si>
    <t>Řízený zemní protlak délky do 50 m hloubky do 6 m s protlačením potrubí vnějšího průměru vrtu do 280 mm v hornině třídy těžitelnosti I a II, skupiny 1 až 4</t>
  </si>
  <si>
    <t>325793243</t>
  </si>
  <si>
    <t>19,5+22+29</t>
  </si>
  <si>
    <t>8</t>
  </si>
  <si>
    <t>M</t>
  </si>
  <si>
    <t>28613134</t>
  </si>
  <si>
    <t>trubka PVC 200</t>
  </si>
  <si>
    <t>-64171059</t>
  </si>
  <si>
    <t>70,5</t>
  </si>
  <si>
    <t>9</t>
  </si>
  <si>
    <t>151202201</t>
  </si>
  <si>
    <t>Zřízení zátažného pažení stěn do 30 m2 výkopu hl do 4 m pro překopy inženýrských sítí</t>
  </si>
  <si>
    <t>m2</t>
  </si>
  <si>
    <t>1263505342</t>
  </si>
  <si>
    <t>"jámy pro protlaky"</t>
  </si>
  <si>
    <t>"startovací jáma" (2*3*2+2*2*2)*3</t>
  </si>
  <si>
    <t>"koncová jáma" (2*2*4)*3</t>
  </si>
  <si>
    <t>10</t>
  </si>
  <si>
    <t>151202211</t>
  </si>
  <si>
    <t>Odstranění pažení stěn zátažného do 30 m2 hl do 4 m při překopech inženýrských sítí</t>
  </si>
  <si>
    <t>1622563429</t>
  </si>
  <si>
    <t>11</t>
  </si>
  <si>
    <t>151811131</t>
  </si>
  <si>
    <t>Osazení pažicího boxu hl výkopu do 4 m š do 1,2 m</t>
  </si>
  <si>
    <t>609361786</t>
  </si>
  <si>
    <t>"gravitace" 2*(470,4+588+641,7+212,8+734,4+231+150,5)</t>
  </si>
  <si>
    <t>"výtlak VS1" 2*(297+1148,4+809,6+247,5+517+1494)</t>
  </si>
  <si>
    <t>"výtlak VS2" 2*783,77</t>
  </si>
  <si>
    <t>"výtlak ze stávající ČS" 9</t>
  </si>
  <si>
    <t>12</t>
  </si>
  <si>
    <t>151811231</t>
  </si>
  <si>
    <t>Odstranění pažicího boxu hl výkopu do 4 m š do 1,2 m</t>
  </si>
  <si>
    <t>216808424</t>
  </si>
  <si>
    <t>13</t>
  </si>
  <si>
    <t>162751117</t>
  </si>
  <si>
    <t>Vodorovné přemístění do 10000 m výkopku/sypaniny z horniny třídy těžitelnosti I, skupiny 1 až 3</t>
  </si>
  <si>
    <t>1733480600</t>
  </si>
  <si>
    <t>odečteno digitálně z podélného profilu</t>
  </si>
  <si>
    <t>1495,78+419,29</t>
  </si>
  <si>
    <t>112,5-85+97,2-85,5</t>
  </si>
  <si>
    <t>2,4</t>
  </si>
  <si>
    <t>8408,11*0,5</t>
  </si>
  <si>
    <t>14</t>
  </si>
  <si>
    <t>171151111</t>
  </si>
  <si>
    <t>Uložení sypaniny z hornin nesoudržných sypkých do násypů zhutněných</t>
  </si>
  <si>
    <t>1443754319</t>
  </si>
  <si>
    <t>6160,73</t>
  </si>
  <si>
    <t>171201221</t>
  </si>
  <si>
    <t>Poplatek za uložení na skládce (skládkovné) zeminy a kamení kód odpadu 17 05 04</t>
  </si>
  <si>
    <t>t</t>
  </si>
  <si>
    <t>-735201594</t>
  </si>
  <si>
    <t>6160,73*1,7</t>
  </si>
  <si>
    <t>16</t>
  </si>
  <si>
    <t>174151101</t>
  </si>
  <si>
    <t>Zásyp jam, šachet rýh nebo kolem objektů sypaninou se zhutněním</t>
  </si>
  <si>
    <t>1266229145</t>
  </si>
  <si>
    <t>50 % zemina, 50% písek</t>
  </si>
  <si>
    <t>"kanalizace" 5072,14*2-419,29-1495,78</t>
  </si>
  <si>
    <t>"ČS1" 85</t>
  </si>
  <si>
    <t>"ČS2" 85,5</t>
  </si>
  <si>
    <t>"výtlak ze stávající ČS" 10,8-2,4</t>
  </si>
  <si>
    <t>17</t>
  </si>
  <si>
    <t>175151101</t>
  </si>
  <si>
    <t>Obsypání potrubí strojně sypaninou bez prohození, uloženou do 3 m</t>
  </si>
  <si>
    <t>44609080</t>
  </si>
  <si>
    <t>"gravitace" 80,64+117,6+99,36+56+146,88+56+28,89</t>
  </si>
  <si>
    <t>"výtlak VS1" 99+250,58+176,64++75+112,8+358,58</t>
  </si>
  <si>
    <t>"výtlak VS2" 257,1</t>
  </si>
  <si>
    <t>"výtlak ze stávající ČS" 2,4</t>
  </si>
  <si>
    <t>"odpočet podsypu " -0,1*1,2*(361,7+412,7+206,7+69,7+60,2+1947,7+435,4)</t>
  </si>
  <si>
    <t>18</t>
  </si>
  <si>
    <t>58331200</t>
  </si>
  <si>
    <t>štěrkopísek netříděný zásypový</t>
  </si>
  <si>
    <t>1531197809</t>
  </si>
  <si>
    <t>(1498,18+8408,11/2)*1,8</t>
  </si>
  <si>
    <t>Zakládání</t>
  </si>
  <si>
    <t>19</t>
  </si>
  <si>
    <t>212751104</t>
  </si>
  <si>
    <t>Trativod z drenážních trubek flexibilních PVC-U SN 4 perforace 360° včetně lože otevřený výkop DN 100 pro meliorace</t>
  </si>
  <si>
    <t>-415211490</t>
  </si>
  <si>
    <t>"kanalizace" 362+413+207+70+61</t>
  </si>
  <si>
    <t>20</t>
  </si>
  <si>
    <t>271572211</t>
  </si>
  <si>
    <t>Podsyp pod základové konstrukce se zhutněním z netříděného štěrkopísku</t>
  </si>
  <si>
    <t>627258153</t>
  </si>
  <si>
    <t>"vyrovnání výkopu pod podkladní beton" 5*5*0,1*2</t>
  </si>
  <si>
    <t>273321511</t>
  </si>
  <si>
    <t>Základové desky ze ŽB bez zvýšených nároků na prostředí tř. C 25/30</t>
  </si>
  <si>
    <t>-574337739</t>
  </si>
  <si>
    <t>5*5*0,15*2</t>
  </si>
  <si>
    <t>22</t>
  </si>
  <si>
    <t>273351121</t>
  </si>
  <si>
    <t>Zřízení bednění základových desek</t>
  </si>
  <si>
    <t>-1808048315</t>
  </si>
  <si>
    <t>0,2*5*4*2</t>
  </si>
  <si>
    <t>23</t>
  </si>
  <si>
    <t>273351122</t>
  </si>
  <si>
    <t>Odstranění bednění základových desek</t>
  </si>
  <si>
    <t>1220569844</t>
  </si>
  <si>
    <t>24</t>
  </si>
  <si>
    <t>273362021</t>
  </si>
  <si>
    <t>Výztuž základových desek svařovanými sítěmi Kari</t>
  </si>
  <si>
    <t>-571350742</t>
  </si>
  <si>
    <t>5*5*0,006*2</t>
  </si>
  <si>
    <t>Vodorovné konstrukce</t>
  </si>
  <si>
    <t>25</t>
  </si>
  <si>
    <t>451573111</t>
  </si>
  <si>
    <t>Lože pod potrubí otevřený výkop ze štěrkopísku</t>
  </si>
  <si>
    <t>-459131051</t>
  </si>
  <si>
    <t>0,1*1,2*(361,7+412,7+206,7+69,7+60,2+1947,7+435,4)</t>
  </si>
  <si>
    <t>26</t>
  </si>
  <si>
    <t>452313141</t>
  </si>
  <si>
    <t>Podkladní bloky z betonu prostého tř. C 16/20 otevřený výkop</t>
  </si>
  <si>
    <t>-620618023</t>
  </si>
  <si>
    <t>95*0,3*0,3*0,3</t>
  </si>
  <si>
    <t>27</t>
  </si>
  <si>
    <t>452353101</t>
  </si>
  <si>
    <t>Bednění podkladních bloků otevřený výkop</t>
  </si>
  <si>
    <t>1246581275</t>
  </si>
  <si>
    <t>95*0,3*0,3*4</t>
  </si>
  <si>
    <t>Trubní vedení</t>
  </si>
  <si>
    <t>28</t>
  </si>
  <si>
    <t>810391811</t>
  </si>
  <si>
    <t>Bourání stávajícího potrubí z betonu DN přes 200 do 400</t>
  </si>
  <si>
    <t>89708542</t>
  </si>
  <si>
    <t>118</t>
  </si>
  <si>
    <t>871241141</t>
  </si>
  <si>
    <t>Montáž potrubí z PE100 SDR 11 otevřený výkop svařovaných na tupo D 90 x 8,2 mm</t>
  </si>
  <si>
    <t>CS ÚRS 2021 02</t>
  </si>
  <si>
    <t>1680449974</t>
  </si>
  <si>
    <t>119</t>
  </si>
  <si>
    <t>28613556</t>
  </si>
  <si>
    <t>potrubí dvouvrstvé PE100 RC SDR11 90x8,2 dl 12m</t>
  </si>
  <si>
    <t>2106596717</t>
  </si>
  <si>
    <t>29</t>
  </si>
  <si>
    <t>871251141</t>
  </si>
  <si>
    <t>Montáž potrubí z PE100 SDR 11 otevřený výkop svařovaných na tupo D 110 x 10,0 mm</t>
  </si>
  <si>
    <t>618632384</t>
  </si>
  <si>
    <t>436</t>
  </si>
  <si>
    <t>30</t>
  </si>
  <si>
    <t>28613557</t>
  </si>
  <si>
    <t>potrubí dvouvrstvé PE100 RC SDR11 110x10,0 dl 12m</t>
  </si>
  <si>
    <t>303228470</t>
  </si>
  <si>
    <t>436*1,02</t>
  </si>
  <si>
    <t>31</t>
  </si>
  <si>
    <t>871261141</t>
  </si>
  <si>
    <t>Montáž potrubí z PE100 SDR 11 otevřený výkop svařovaných na tupo D 125 x 11,4 mm</t>
  </si>
  <si>
    <t>1032461896</t>
  </si>
  <si>
    <t>32</t>
  </si>
  <si>
    <t>28613558</t>
  </si>
  <si>
    <t>potrubí dvouvrstvé PE100 RC SDR11 125x11,4 dl 12m</t>
  </si>
  <si>
    <t>-207688740</t>
  </si>
  <si>
    <t>1947,7*1,02</t>
  </si>
  <si>
    <t>33</t>
  </si>
  <si>
    <t>871351101</t>
  </si>
  <si>
    <t>Montáž potrubí z PVC SDR 11 těsněných gumovým kroužkem otevřený výkop D 225 x 8,6 mm</t>
  </si>
  <si>
    <t>1917771933</t>
  </si>
  <si>
    <t>"chráničky do výkopů" 285,5</t>
  </si>
  <si>
    <t>34</t>
  </si>
  <si>
    <t>28611634</t>
  </si>
  <si>
    <t>-1906726835</t>
  </si>
  <si>
    <t>35</t>
  </si>
  <si>
    <t>871363121</t>
  </si>
  <si>
    <t>Montáž kanalizačního potrubí z PVC těsněné gumovým kroužkem otevřený výkop sklon do 20 % DN 250</t>
  </si>
  <si>
    <t>-209527862</t>
  </si>
  <si>
    <t>36</t>
  </si>
  <si>
    <t>28611232</t>
  </si>
  <si>
    <t>trubka kanalizační PVC-U DN 250x3000mm SN12</t>
  </si>
  <si>
    <t>-2119426775</t>
  </si>
  <si>
    <t>70,00*1,02</t>
  </si>
  <si>
    <t>116</t>
  </si>
  <si>
    <t>871371102</t>
  </si>
  <si>
    <t>Montáž potrubí z PVC SDR 11 těsněných gumovým kroužkem otevřený výkop DN 400</t>
  </si>
  <si>
    <t>2091857256</t>
  </si>
  <si>
    <t>117</t>
  </si>
  <si>
    <t>286100071</t>
  </si>
  <si>
    <t>trubka PVC DN 400</t>
  </si>
  <si>
    <t>-1611805940</t>
  </si>
  <si>
    <t>37</t>
  </si>
  <si>
    <t>871373121</t>
  </si>
  <si>
    <t>Montáž kanalizačního potrubí z PVC těsněné gumovým kroužkem otevřený výkop sklon do 20 % DN 315</t>
  </si>
  <si>
    <t>1329925789</t>
  </si>
  <si>
    <t>362+413+207</t>
  </si>
  <si>
    <t>38</t>
  </si>
  <si>
    <t>28611233</t>
  </si>
  <si>
    <t>trubka kanalizační PVC-U DN 315x3000mm SN12</t>
  </si>
  <si>
    <t>-1207185758</t>
  </si>
  <si>
    <t>982,00*1,02</t>
  </si>
  <si>
    <t>39</t>
  </si>
  <si>
    <t>871393121</t>
  </si>
  <si>
    <t>Montáž kanalizačního potrubí z PVC těsněné gumovým kroužkem otevřený výkop sklon do 20 % DN 400</t>
  </si>
  <si>
    <t>-1895885805</t>
  </si>
  <si>
    <t>40</t>
  </si>
  <si>
    <t>28611234</t>
  </si>
  <si>
    <t>trubka kanalizační PVC-U DN 400x3000mm SN12</t>
  </si>
  <si>
    <t>-860250691</t>
  </si>
  <si>
    <t>61,00*1,02</t>
  </si>
  <si>
    <t>41</t>
  </si>
  <si>
    <t>890411811</t>
  </si>
  <si>
    <t>Bourání šachet z prefabrikovaných skruží ručně obestavěného prostoru do 1,5 m3</t>
  </si>
  <si>
    <t>-188660202</t>
  </si>
  <si>
    <t>42</t>
  </si>
  <si>
    <t>892271111</t>
  </si>
  <si>
    <t>Tlaková zkouška vodou potrubí DN 100 nebo 125</t>
  </si>
  <si>
    <t>-115868339</t>
  </si>
  <si>
    <t>439+1952+5</t>
  </si>
  <si>
    <t>43</t>
  </si>
  <si>
    <t>892372111</t>
  </si>
  <si>
    <t>Zabezpečení konců potrubí DN do 300 při tlakových zkouškách vodou</t>
  </si>
  <si>
    <t>kus</t>
  </si>
  <si>
    <t>873626815</t>
  </si>
  <si>
    <t>44</t>
  </si>
  <si>
    <t>894411131</t>
  </si>
  <si>
    <t>Zřízení šachet kanalizačních z betonových dílců na potrubí DN nad 300 do 400 dno beton tř. C 25/30</t>
  </si>
  <si>
    <t>-813891047</t>
  </si>
  <si>
    <t>45</t>
  </si>
  <si>
    <t>59224038</t>
  </si>
  <si>
    <t>dno betonové šachtové DN 400 betonový žlab i nástupnice 100x88,5x23cm</t>
  </si>
  <si>
    <t>1619720720</t>
  </si>
  <si>
    <t>46</t>
  </si>
  <si>
    <t>894411154</t>
  </si>
  <si>
    <t>Zřízení šachet kanalizačních z betonových dílců na potrubí DN 1000 dno beton tř. C 25/30</t>
  </si>
  <si>
    <t>-935017800</t>
  </si>
  <si>
    <t>7+4+11+14+11+4+4</t>
  </si>
  <si>
    <t>47</t>
  </si>
  <si>
    <t>59224058</t>
  </si>
  <si>
    <t>dno betonové šachtové hranaté DN 1000x1000, 100x115x15cm</t>
  </si>
  <si>
    <t>1423114762</t>
  </si>
  <si>
    <t>48</t>
  </si>
  <si>
    <t>59224050</t>
  </si>
  <si>
    <t>skruž pro kanalizační šachty se zabudovanými stupadly 100x25x12cm</t>
  </si>
  <si>
    <t>-1154615556</t>
  </si>
  <si>
    <t>4+10+7+6+1+4</t>
  </si>
  <si>
    <t>49</t>
  </si>
  <si>
    <t>59224051</t>
  </si>
  <si>
    <t>skruž pro kanalizační šachty se zabudovanými stupadly 100x50x12cm</t>
  </si>
  <si>
    <t>1348999937</t>
  </si>
  <si>
    <t>1+38+13+9</t>
  </si>
  <si>
    <t>50</t>
  </si>
  <si>
    <t>59224052</t>
  </si>
  <si>
    <t>skruž pro kanalizační šachty se zabudovanými stupadly 100x100x12cm</t>
  </si>
  <si>
    <t>-1485579378</t>
  </si>
  <si>
    <t>8+1+2+9+4+1</t>
  </si>
  <si>
    <t>51</t>
  </si>
  <si>
    <t>59224168</t>
  </si>
  <si>
    <t>skruž betonová přechodová , stupadla poplastovaná kapsová</t>
  </si>
  <si>
    <t>-1521298960</t>
  </si>
  <si>
    <t>4+7+11+14+4+11+4</t>
  </si>
  <si>
    <t>52</t>
  </si>
  <si>
    <t>59224315</t>
  </si>
  <si>
    <t>deska betonová zákrytová pro kruhové šachty 100/62,5x16,5cm</t>
  </si>
  <si>
    <t>-2122720516</t>
  </si>
  <si>
    <t>53</t>
  </si>
  <si>
    <t>59224184</t>
  </si>
  <si>
    <t>prstenec šachtový vyrovnávací betonový 625x120x40mm</t>
  </si>
  <si>
    <t>-32035881</t>
  </si>
  <si>
    <t>1+2</t>
  </si>
  <si>
    <t>54</t>
  </si>
  <si>
    <t>59224185</t>
  </si>
  <si>
    <t>prstenec šachtový vyrovnávací betonový 625x120x60mm</t>
  </si>
  <si>
    <t>-497218659</t>
  </si>
  <si>
    <t>1+4+2+1+2+1+2</t>
  </si>
  <si>
    <t>55</t>
  </si>
  <si>
    <t>59224176</t>
  </si>
  <si>
    <t>prstenec šachtový vyrovnávací betonový 625x120x80mm</t>
  </si>
  <si>
    <t>1192653441</t>
  </si>
  <si>
    <t>1+3+3+3+1</t>
  </si>
  <si>
    <t>56</t>
  </si>
  <si>
    <t>59224187</t>
  </si>
  <si>
    <t>prstenec šachtový vyrovnávací betonový 625x120x100mm</t>
  </si>
  <si>
    <t>-1334379229</t>
  </si>
  <si>
    <t>3+4+8+7+3+2+3</t>
  </si>
  <si>
    <t>57</t>
  </si>
  <si>
    <t>59224188</t>
  </si>
  <si>
    <t>prstenec šachtový vyrovnávací betonový 625x120x120mm</t>
  </si>
  <si>
    <t>683729337</t>
  </si>
  <si>
    <t>1+1+3+1+1+1+1</t>
  </si>
  <si>
    <t>58</t>
  </si>
  <si>
    <t>59224364</t>
  </si>
  <si>
    <t xml:space="preserve">deska betonová zákrytová šachetní </t>
  </si>
  <si>
    <t>-1853164649</t>
  </si>
  <si>
    <t>59</t>
  </si>
  <si>
    <t>896211112</t>
  </si>
  <si>
    <t>Spadiště kanalizační z betonu kruhové jednoduché dno beton tř. C 25/30 horní potrubí DN 250 nebo 300</t>
  </si>
  <si>
    <t>1935229586</t>
  </si>
  <si>
    <t>60</t>
  </si>
  <si>
    <t>899311114</t>
  </si>
  <si>
    <t>Osazení poklopů s rámem hmotnosti nad 150 kg</t>
  </si>
  <si>
    <t>1189050084</t>
  </si>
  <si>
    <t>61</t>
  </si>
  <si>
    <t>55241031</t>
  </si>
  <si>
    <t>poklop šachtový třída D400, kruhový s ventilací</t>
  </si>
  <si>
    <t>-1212523028</t>
  </si>
  <si>
    <t>62</t>
  </si>
  <si>
    <t>899713111</t>
  </si>
  <si>
    <t>Orientační tabulky na sloupku betonovém nebo ocelovém</t>
  </si>
  <si>
    <t>589301844</t>
  </si>
  <si>
    <t>63</t>
  </si>
  <si>
    <t>899721111</t>
  </si>
  <si>
    <t>Signalizační vodič DN do 150 mm na potrubí</t>
  </si>
  <si>
    <t>-982379870</t>
  </si>
  <si>
    <t>64</t>
  </si>
  <si>
    <t>899722113</t>
  </si>
  <si>
    <t>Krytí potrubí z plastů výstražnou fólií z PVC 34cm</t>
  </si>
  <si>
    <t>1418702643</t>
  </si>
  <si>
    <t>362+413+207+70+60+1950+436+5</t>
  </si>
  <si>
    <t>65</t>
  </si>
  <si>
    <t>899911101</t>
  </si>
  <si>
    <t>Kluzná objímka DN 200</t>
  </si>
  <si>
    <t>1814625616</t>
  </si>
  <si>
    <t>122</t>
  </si>
  <si>
    <t>899911107</t>
  </si>
  <si>
    <t>Kluzná objímka DN 400</t>
  </si>
  <si>
    <t>850587896</t>
  </si>
  <si>
    <t>120</t>
  </si>
  <si>
    <t>899913145</t>
  </si>
  <si>
    <t>Uzavírací manžeta chráničky potrubí DN 200</t>
  </si>
  <si>
    <t>-1101620485</t>
  </si>
  <si>
    <t>121</t>
  </si>
  <si>
    <t>899913146</t>
  </si>
  <si>
    <t>Uzavírací manžeta chráničky potrubí DN 2</t>
  </si>
  <si>
    <t>-881548793</t>
  </si>
  <si>
    <t>67</t>
  </si>
  <si>
    <t>899999001</t>
  </si>
  <si>
    <t>Vzdušníková šachta včetně vystrojení D+M</t>
  </si>
  <si>
    <t>262311643</t>
  </si>
  <si>
    <t>2 x lemový nákružek DN 125</t>
  </si>
  <si>
    <t>T kus 125/50</t>
  </si>
  <si>
    <t>šoupě DN 50</t>
  </si>
  <si>
    <t>odvzdušňovací ventil DN 50</t>
  </si>
  <si>
    <t>odvětrání PVC DN 50 dl 2 m</t>
  </si>
  <si>
    <t>3+1</t>
  </si>
  <si>
    <t>68</t>
  </si>
  <si>
    <t>899999002</t>
  </si>
  <si>
    <t>Kalníková šachta včetně vystrojení D+M</t>
  </si>
  <si>
    <t>-487899620</t>
  </si>
  <si>
    <t>čistící kus 125/10</t>
  </si>
  <si>
    <t>2 x šoupě DN 125</t>
  </si>
  <si>
    <t>1 x šoupě DN 100</t>
  </si>
  <si>
    <t>rychlospojka na hadici B</t>
  </si>
  <si>
    <t>69</t>
  </si>
  <si>
    <t>899999003</t>
  </si>
  <si>
    <t>Spojná šachta včetně vystrojení D+M</t>
  </si>
  <si>
    <t>77557023</t>
  </si>
  <si>
    <t>997</t>
  </si>
  <si>
    <t>Přesun sutě</t>
  </si>
  <si>
    <t>70</t>
  </si>
  <si>
    <t>997013501</t>
  </si>
  <si>
    <t>Odvoz suti a vybouraných hmot na skládku nebo meziskládku do 1 km se složením</t>
  </si>
  <si>
    <t>-2364262</t>
  </si>
  <si>
    <t>71</t>
  </si>
  <si>
    <t>997013509</t>
  </si>
  <si>
    <t>Příplatek k odvozu suti a vybouraných hmot na skládku ZKD 1 km přes 1 km</t>
  </si>
  <si>
    <t>2084943899</t>
  </si>
  <si>
    <t>27,01*15 'Přepočtené koeficientem množství</t>
  </si>
  <si>
    <t>72</t>
  </si>
  <si>
    <t>997013601</t>
  </si>
  <si>
    <t>Poplatek za uložení na skládce (skládkovné) stavebního odpadu betonového kód odpadu 17 01 01</t>
  </si>
  <si>
    <t>-1635578905</t>
  </si>
  <si>
    <t>998</t>
  </si>
  <si>
    <t>Přesun hmot</t>
  </si>
  <si>
    <t>73</t>
  </si>
  <si>
    <t>998276101</t>
  </si>
  <si>
    <t>Přesun hmot pro trubní vedení z trub z plastických hmot otevřený výkop</t>
  </si>
  <si>
    <t>1743031046</t>
  </si>
  <si>
    <t>PSV</t>
  </si>
  <si>
    <t>Práce a dodávky PSV</t>
  </si>
  <si>
    <t>749</t>
  </si>
  <si>
    <t>Elektromontáže - přípojka k ČS 1</t>
  </si>
  <si>
    <t>74</t>
  </si>
  <si>
    <t>Pol10</t>
  </si>
  <si>
    <t>KOORDINACE POSTUPU PRACI S ostatnimi profesemi</t>
  </si>
  <si>
    <t>hod</t>
  </si>
  <si>
    <t>1036049732</t>
  </si>
  <si>
    <t>75</t>
  </si>
  <si>
    <t>Pol11</t>
  </si>
  <si>
    <t>PROVEDENI REVIZNICH ZKOUSEK Revizni technik</t>
  </si>
  <si>
    <t>596839300</t>
  </si>
  <si>
    <t>76</t>
  </si>
  <si>
    <t>Pol12</t>
  </si>
  <si>
    <t>VYTÝČENÍ TRATI Kabelové vedení v zastaveném prostoru</t>
  </si>
  <si>
    <t>km</t>
  </si>
  <si>
    <t>-1071180545</t>
  </si>
  <si>
    <t>77</t>
  </si>
  <si>
    <t>Pol13</t>
  </si>
  <si>
    <t>VÝKOP JÁMY PRO KOMPAKTNÍ PILÍŘ Zemina třídy 3-4,ručně</t>
  </si>
  <si>
    <t>-1272295564</t>
  </si>
  <si>
    <t>78</t>
  </si>
  <si>
    <t>Pol14</t>
  </si>
  <si>
    <t>ZÁHOZ JÁMY PRO KOMPAKTNÍ PILÍŘ V zemine třídy 3-4</t>
  </si>
  <si>
    <t>2055402094</t>
  </si>
  <si>
    <t>79</t>
  </si>
  <si>
    <t>Pol15</t>
  </si>
  <si>
    <t>HLOUBENÍ KABELOVÉ RÝHY Zemina třídy 3, šíře 350mm,hloubka 800mm</t>
  </si>
  <si>
    <t>1876669338</t>
  </si>
  <si>
    <t>80</t>
  </si>
  <si>
    <t>Pol16</t>
  </si>
  <si>
    <t>ZŘÍZENÍ KABELOVÉHO LOŽE Z kopaného písku, bez zakrytí, šíře do 65cm,tloušťka 10cm</t>
  </si>
  <si>
    <t>-930645400</t>
  </si>
  <si>
    <t>81</t>
  </si>
  <si>
    <t>Pol17</t>
  </si>
  <si>
    <t>FOLIE VÝSTRAŽNÁ Z PVC Do šířky 20cm</t>
  </si>
  <si>
    <t>150183153</t>
  </si>
  <si>
    <t>82</t>
  </si>
  <si>
    <t>Pol18</t>
  </si>
  <si>
    <t>ZÁHOZ KABELOVÉ RÝHY Zemina třídy 3, šíře 350mm,hloubka 800mm</t>
  </si>
  <si>
    <t>-1268804538</t>
  </si>
  <si>
    <t>83</t>
  </si>
  <si>
    <t>Pol19</t>
  </si>
  <si>
    <t>ÚPRAVA POVRCHU Provizorní úprava terénu v zemina třídy 4</t>
  </si>
  <si>
    <t>473827374</t>
  </si>
  <si>
    <t>84</t>
  </si>
  <si>
    <t>Pol4</t>
  </si>
  <si>
    <t xml:space="preserve">UKONČENÍ  VODIČŮ V ROZVADĚČÍCH do 16 mm2</t>
  </si>
  <si>
    <t>ks</t>
  </si>
  <si>
    <t>-1010414395</t>
  </si>
  <si>
    <t>85</t>
  </si>
  <si>
    <t>Pol54</t>
  </si>
  <si>
    <t>UKONČENÍ KABELŮ DO 4x10 mm2</t>
  </si>
  <si>
    <t>1640206965</t>
  </si>
  <si>
    <t>86</t>
  </si>
  <si>
    <t>Pol59</t>
  </si>
  <si>
    <t>OCELOVÝ PÁSEK POZINKOVANÝ FeZn30x4 (1.0 kg/m), volně</t>
  </si>
  <si>
    <t>888647442</t>
  </si>
  <si>
    <t>87</t>
  </si>
  <si>
    <t>Pol6</t>
  </si>
  <si>
    <t>HODINOVE ZUCTOVACI SAZBY Vyhledani pripojovaciho mista</t>
  </si>
  <si>
    <t>1412740399</t>
  </si>
  <si>
    <t>88</t>
  </si>
  <si>
    <t>Pol7</t>
  </si>
  <si>
    <t>HODINOVE ZUCTOVACI SAZBY Uprava stavajiciho zarizeni</t>
  </si>
  <si>
    <t>-1678209781</t>
  </si>
  <si>
    <t>89</t>
  </si>
  <si>
    <t>Pol8</t>
  </si>
  <si>
    <t>HODINOVE ZUCTOVACI SAZBY Napojeni na stavajici zarizeni</t>
  </si>
  <si>
    <t>-1463581381</t>
  </si>
  <si>
    <t>90</t>
  </si>
  <si>
    <t>Pol82</t>
  </si>
  <si>
    <t>ELEKTROMĚROVý ROZVÁDĚČ EP112/NKP7P-C kompaktní pilíř pro ČEZ, E.ON, 3x16A/B</t>
  </si>
  <si>
    <t>1219199341</t>
  </si>
  <si>
    <t>91</t>
  </si>
  <si>
    <t>Pol83</t>
  </si>
  <si>
    <t>KABEL SILOVÝ,IZOLACE PVC S VODIČEM PE CYKY-J 4x10 mm2 , volně</t>
  </si>
  <si>
    <t>800157789</t>
  </si>
  <si>
    <t>92</t>
  </si>
  <si>
    <t>Pol84</t>
  </si>
  <si>
    <t xml:space="preserve">UKONČENÍ PÁSU NA PŘÍSTROJÍCH FeZn  30/4 mm</t>
  </si>
  <si>
    <t>1487483764</t>
  </si>
  <si>
    <t>93</t>
  </si>
  <si>
    <t>Pol9</t>
  </si>
  <si>
    <t>HODINOVE ZUCTOVACI SAZBY Zabezpeceni pracoviste</t>
  </si>
  <si>
    <t>1603982934</t>
  </si>
  <si>
    <t>750</t>
  </si>
  <si>
    <t>Elektromontáže - přípojka k ČS 2</t>
  </si>
  <si>
    <t>94</t>
  </si>
  <si>
    <t>1506739875</t>
  </si>
  <si>
    <t>95</t>
  </si>
  <si>
    <t>1620548227</t>
  </si>
  <si>
    <t>96</t>
  </si>
  <si>
    <t>1641394568</t>
  </si>
  <si>
    <t>97</t>
  </si>
  <si>
    <t>1371840387</t>
  </si>
  <si>
    <t>98</t>
  </si>
  <si>
    <t>1775756688</t>
  </si>
  <si>
    <t>99</t>
  </si>
  <si>
    <t>-884912340</t>
  </si>
  <si>
    <t>100</t>
  </si>
  <si>
    <t>-1710000348</t>
  </si>
  <si>
    <t>101</t>
  </si>
  <si>
    <t>907401807</t>
  </si>
  <si>
    <t>102</t>
  </si>
  <si>
    <t>1823641239</t>
  </si>
  <si>
    <t>103</t>
  </si>
  <si>
    <t>1639816249</t>
  </si>
  <si>
    <t>104</t>
  </si>
  <si>
    <t>-1708127057</t>
  </si>
  <si>
    <t>105</t>
  </si>
  <si>
    <t>-1301536164</t>
  </si>
  <si>
    <t>106</t>
  </si>
  <si>
    <t>-540492036</t>
  </si>
  <si>
    <t>107</t>
  </si>
  <si>
    <t>-1045269200</t>
  </si>
  <si>
    <t>108</t>
  </si>
  <si>
    <t>-1888311184</t>
  </si>
  <si>
    <t>109</t>
  </si>
  <si>
    <t>-1757319731</t>
  </si>
  <si>
    <t>110</t>
  </si>
  <si>
    <t>1346419636</t>
  </si>
  <si>
    <t>111</t>
  </si>
  <si>
    <t>-716471224</t>
  </si>
  <si>
    <t>112</t>
  </si>
  <si>
    <t>-2137786018</t>
  </si>
  <si>
    <t>Práce a dodávky M</t>
  </si>
  <si>
    <t>23-M</t>
  </si>
  <si>
    <t>Montáže potrubí</t>
  </si>
  <si>
    <t>113</t>
  </si>
  <si>
    <t>23506</t>
  </si>
  <si>
    <t>Těsnění prostupů vodotěsné</t>
  </si>
  <si>
    <t>-1764011868</t>
  </si>
  <si>
    <t>35-M</t>
  </si>
  <si>
    <t>Montáž čerpadel, kompr.a vodoh.zař.</t>
  </si>
  <si>
    <t>114</t>
  </si>
  <si>
    <t>351881102</t>
  </si>
  <si>
    <t>ČS 1 Automatická čerpací stanice D+M</t>
  </si>
  <si>
    <t>746864675</t>
  </si>
  <si>
    <t>AWL 1/2 - hydrodynamická čerpadla v monoblokové konstrukci STM 65/80-195 s motorem 2,2 kW</t>
  </si>
  <si>
    <t>potrubí nerez</t>
  </si>
  <si>
    <t>ovládací a řídící rozvaděč</t>
  </si>
  <si>
    <t>kalové čerpadlo s plovákem</t>
  </si>
  <si>
    <t>šachta prefabrikovaná</t>
  </si>
  <si>
    <t>montáž</t>
  </si>
  <si>
    <t>datové přenosy</t>
  </si>
  <si>
    <t>115</t>
  </si>
  <si>
    <t>351881103</t>
  </si>
  <si>
    <t>ČS 2 Automatická čerpací stanice D+M</t>
  </si>
  <si>
    <t>-1630944831</t>
  </si>
  <si>
    <t>AWL 74/2 - hydrodynamická čerpadla v monoblokové konstrukci STM 65/80-195 s motorem 1,5 kW</t>
  </si>
  <si>
    <t>SO 341 - Vodovod JIH</t>
  </si>
  <si>
    <t xml:space="preserve">    6 - Úpravy povrchů, podlahy a osazování výplní</t>
  </si>
  <si>
    <t>-837984013</t>
  </si>
  <si>
    <t>131251102</t>
  </si>
  <si>
    <t>Hloubení jam nezapažených v hornině třídy těžitelnosti I, skupiny 3 objem do 50 m3 strojně</t>
  </si>
  <si>
    <t>-899217582</t>
  </si>
  <si>
    <t>"armaturní šachta" (4*5,1*2,9)</t>
  </si>
  <si>
    <t>-1984736304</t>
  </si>
  <si>
    <t>-262067449</t>
  </si>
  <si>
    <t>1,2*(898,2+1946,7+813,6+145,2+127,8+108,3+148,5)*0,5</t>
  </si>
  <si>
    <t>1582155577</t>
  </si>
  <si>
    <t>-2101601214</t>
  </si>
  <si>
    <t>23,5+45</t>
  </si>
  <si>
    <t>55283930</t>
  </si>
  <si>
    <t>trubka ocelová bezešvá hladká jakost 11 353 273x6,3mm</t>
  </si>
  <si>
    <t>568183482</t>
  </si>
  <si>
    <t>7</t>
  </si>
  <si>
    <t>-485091176</t>
  </si>
  <si>
    <t>697348516</t>
  </si>
  <si>
    <t>-652439802</t>
  </si>
  <si>
    <t>-267535659</t>
  </si>
  <si>
    <t>2*(898,2+1946,7+813,6+145,2+127,8+108,3+148,5)</t>
  </si>
  <si>
    <t>151811133</t>
  </si>
  <si>
    <t>Osazení pažicího boxu hl výkopu do 4 m š do 5 m</t>
  </si>
  <si>
    <t>-703949376</t>
  </si>
  <si>
    <t>"armaturní šachta " 2,9*5,1*2+2,9*4*2</t>
  </si>
  <si>
    <t>-2057686383</t>
  </si>
  <si>
    <t>151811233</t>
  </si>
  <si>
    <t>Odstranění pažicího boxu hl výkopu do 4 m š do 5 m</t>
  </si>
  <si>
    <t>-1328143039</t>
  </si>
  <si>
    <t>"armaturní šachta" 2,9*5,1*2+2,9*4*2</t>
  </si>
  <si>
    <t>-1282503991</t>
  </si>
  <si>
    <t>846,06+216,47+3963,43/2+52,78-26,11</t>
  </si>
  <si>
    <t>-1225125612</t>
  </si>
  <si>
    <t>-1848847734</t>
  </si>
  <si>
    <t>3070,92*1,7</t>
  </si>
  <si>
    <t>174152103</t>
  </si>
  <si>
    <t>Zásyp zářezů pro podzemní vedení do 30 m3 sypaninou se zhutněním při překopech inženýrských sítí</t>
  </si>
  <si>
    <t>1518675993</t>
  </si>
  <si>
    <t>50% zemina, 50% štěrkopísek</t>
  </si>
  <si>
    <t>1,2*(898,2+1946,7+813,6+145,2+127,8+108,3+148,5)*0,5-846,06-216,47</t>
  </si>
  <si>
    <t>-1351874929</t>
  </si>
  <si>
    <t>3963,43/2*1,8</t>
  </si>
  <si>
    <t>175112101</t>
  </si>
  <si>
    <t>Obsypání potrubí a objektů při překopech inženýrských sítí ručně objem do 10 m3</t>
  </si>
  <si>
    <t>-1871241100</t>
  </si>
  <si>
    <t>"armaturní šachta" (4*5,1*2,9)-(3,1*4,1*2,6)</t>
  </si>
  <si>
    <t>-1614618080</t>
  </si>
  <si>
    <t>239,52+519,17+216,96+52,8+34,08-216,47</t>
  </si>
  <si>
    <t>1516079978</t>
  </si>
  <si>
    <t>846,06*1,8</t>
  </si>
  <si>
    <t>-379452622</t>
  </si>
  <si>
    <t>0,1*1,2*(590+56,4+1130,5+27)</t>
  </si>
  <si>
    <t>2062520817</t>
  </si>
  <si>
    <t>135298175</t>
  </si>
  <si>
    <t>Úpravy povrchů, podlahy a osazování výplní</t>
  </si>
  <si>
    <t>637121113</t>
  </si>
  <si>
    <t>Okapový chodník z kačírku tl 200 mm s udusáním</t>
  </si>
  <si>
    <t>-266398807</t>
  </si>
  <si>
    <t>"výplň skruží" 2*8</t>
  </si>
  <si>
    <t>279883501</t>
  </si>
  <si>
    <t>spojka Synoflex 250 hrdlo/příruba</t>
  </si>
  <si>
    <t>-1439335048</t>
  </si>
  <si>
    <t>279883502</t>
  </si>
  <si>
    <t>lemový nákružek 250/250</t>
  </si>
  <si>
    <t>2136260078</t>
  </si>
  <si>
    <t>279883503</t>
  </si>
  <si>
    <t>T 250/100</t>
  </si>
  <si>
    <t>421322611</t>
  </si>
  <si>
    <t>279883504</t>
  </si>
  <si>
    <t>lemový nákružek 100/100</t>
  </si>
  <si>
    <t>-1899887324</t>
  </si>
  <si>
    <t>279883505</t>
  </si>
  <si>
    <t>Š100+ZS</t>
  </si>
  <si>
    <t>-1801922904</t>
  </si>
  <si>
    <t>279883506</t>
  </si>
  <si>
    <t>K 100 87</t>
  </si>
  <si>
    <t>-2106625076</t>
  </si>
  <si>
    <t>279883507</t>
  </si>
  <si>
    <t>K 100 45</t>
  </si>
  <si>
    <t>-1912684753</t>
  </si>
  <si>
    <t>279883508</t>
  </si>
  <si>
    <t>K 100 30</t>
  </si>
  <si>
    <t>343538151</t>
  </si>
  <si>
    <t>279883509</t>
  </si>
  <si>
    <t>K 100 22</t>
  </si>
  <si>
    <t>-1267192485</t>
  </si>
  <si>
    <t>279883510</t>
  </si>
  <si>
    <t>K 100 11</t>
  </si>
  <si>
    <t>1963556187</t>
  </si>
  <si>
    <t>279883511</t>
  </si>
  <si>
    <t>T 100/100</t>
  </si>
  <si>
    <t>953601199</t>
  </si>
  <si>
    <t>279883512</t>
  </si>
  <si>
    <t>MMA 110/100</t>
  </si>
  <si>
    <t>-728911976</t>
  </si>
  <si>
    <t>279883513</t>
  </si>
  <si>
    <t>MMA 110/80</t>
  </si>
  <si>
    <t>394583362</t>
  </si>
  <si>
    <t>279883514</t>
  </si>
  <si>
    <t>Š 80 ZS</t>
  </si>
  <si>
    <t>-1737796304</t>
  </si>
  <si>
    <t>279883515</t>
  </si>
  <si>
    <t>prodloužené patkové K</t>
  </si>
  <si>
    <t>-774708716</t>
  </si>
  <si>
    <t>279883516</t>
  </si>
  <si>
    <t>hydrant nadzermní 80/1,25m</t>
  </si>
  <si>
    <t>-139871066</t>
  </si>
  <si>
    <t>279883517</t>
  </si>
  <si>
    <t>Š 150 ZS</t>
  </si>
  <si>
    <t>1105293059</t>
  </si>
  <si>
    <t>279883518</t>
  </si>
  <si>
    <t>lemový nákružek150/150</t>
  </si>
  <si>
    <t>1515490958</t>
  </si>
  <si>
    <t>279883519</t>
  </si>
  <si>
    <t>K 150 45</t>
  </si>
  <si>
    <t>-1168732905</t>
  </si>
  <si>
    <t>279883520</t>
  </si>
  <si>
    <t>K 150 30</t>
  </si>
  <si>
    <t>1934029560</t>
  </si>
  <si>
    <t>279883521</t>
  </si>
  <si>
    <t>K 150 22</t>
  </si>
  <si>
    <t>1429778022</t>
  </si>
  <si>
    <t>279883522</t>
  </si>
  <si>
    <t>K 150 11</t>
  </si>
  <si>
    <t>843437851</t>
  </si>
  <si>
    <t>279883523</t>
  </si>
  <si>
    <t>MMA 150/80</t>
  </si>
  <si>
    <t>-734534709</t>
  </si>
  <si>
    <t>279883524</t>
  </si>
  <si>
    <t>redukce 150/80</t>
  </si>
  <si>
    <t>-1309433895</t>
  </si>
  <si>
    <t>279883525</t>
  </si>
  <si>
    <t>K 250 30</t>
  </si>
  <si>
    <t>530040625</t>
  </si>
  <si>
    <t>279883526</t>
  </si>
  <si>
    <t>MMA 250/80</t>
  </si>
  <si>
    <t>-1452023836</t>
  </si>
  <si>
    <t>2798835267</t>
  </si>
  <si>
    <t>Trouba přírubová LT 100 1000 mm</t>
  </si>
  <si>
    <t>-811389095</t>
  </si>
  <si>
    <t>598786111</t>
  </si>
  <si>
    <t>Vystrojení armaturní šachty</t>
  </si>
  <si>
    <t>soub</t>
  </si>
  <si>
    <t>-1717718344</t>
  </si>
  <si>
    <t>851361131</t>
  </si>
  <si>
    <t>Montáž potrubí z trub litinových hrdlových s integrovaným těsněním otevřený výkop DN 250</t>
  </si>
  <si>
    <t>1340139632</t>
  </si>
  <si>
    <t>55253005</t>
  </si>
  <si>
    <t>trouba vodovodní litinová hrdlová Pz dl 6m DN 250 včetně zámkových spojů</t>
  </si>
  <si>
    <t>-1102916152</t>
  </si>
  <si>
    <t>-1785663254</t>
  </si>
  <si>
    <t>589,04+56,4</t>
  </si>
  <si>
    <t>-1668239834</t>
  </si>
  <si>
    <t>645,44*1,02</t>
  </si>
  <si>
    <t>871321141</t>
  </si>
  <si>
    <t>Montáž potrubí z PE100 SDR 11 otevřený výkop svařovaných na tupo D 160 x 14,6 mm</t>
  </si>
  <si>
    <t>979477870</t>
  </si>
  <si>
    <t>28613560</t>
  </si>
  <si>
    <t>potrubí dvouvrstvé PE100 RC SDR11 160x14,6 dl 12m</t>
  </si>
  <si>
    <t>-1309344173</t>
  </si>
  <si>
    <t>1130,50*1,02</t>
  </si>
  <si>
    <t>-1376344457</t>
  </si>
  <si>
    <t>"chráničky do výkopů" 148,6</t>
  </si>
  <si>
    <t>28610006</t>
  </si>
  <si>
    <t>trubka tlaková hrdlovaná vodovodní PVC dl 6m DN 200</t>
  </si>
  <si>
    <t>-799286579</t>
  </si>
  <si>
    <t>871361101</t>
  </si>
  <si>
    <t>Montáž potrubí z PVC SDR 11 těsněných gumovým kroužkem otevřený výkop D 280 x 10,8 mm</t>
  </si>
  <si>
    <t>-1889877990</t>
  </si>
  <si>
    <t>"chráničky do výkopů" 133,5</t>
  </si>
  <si>
    <t>28611635</t>
  </si>
  <si>
    <t>trubka vodovodní PVC-O pro rozvod pitné vody PN 16 250x6,2mm</t>
  </si>
  <si>
    <t>-351351635</t>
  </si>
  <si>
    <t>871411141</t>
  </si>
  <si>
    <t>Montáž potrubí z PE100 SDR 11 otevřený výkop svařovaných na tupo D 450 x 40,9 mm</t>
  </si>
  <si>
    <t>-25179509</t>
  </si>
  <si>
    <t>"chráničky do výkopů" 10</t>
  </si>
  <si>
    <t>28613587</t>
  </si>
  <si>
    <t>potrubí dvouvrstvé PE100 RC SDR17 400x23,7 dl 12m</t>
  </si>
  <si>
    <t>-1911897009</t>
  </si>
  <si>
    <t>640546888</t>
  </si>
  <si>
    <t>589,04+56,4+1130,5</t>
  </si>
  <si>
    <t>892273122</t>
  </si>
  <si>
    <t>Proplach a dezinfekce vodovodního potrubí DN od 80 do 125</t>
  </si>
  <si>
    <t>-1204220592</t>
  </si>
  <si>
    <t>-271556781</t>
  </si>
  <si>
    <t>3*2</t>
  </si>
  <si>
    <t>892381111</t>
  </si>
  <si>
    <t>Tlaková zkouška vodou potrubí DN 250, DN 300 nebo 350</t>
  </si>
  <si>
    <t>-2116130160</t>
  </si>
  <si>
    <t>892383122</t>
  </si>
  <si>
    <t>Proplach a dezinfekce vodovodního potrubí DN 250, DN 300 nebo 350</t>
  </si>
  <si>
    <t>-1016142015</t>
  </si>
  <si>
    <t>892442111</t>
  </si>
  <si>
    <t>Zabezpečení konců potrubí DN nad 300 do 600 při tlakových zkouškách vodou</t>
  </si>
  <si>
    <t>1334894922</t>
  </si>
  <si>
    <t>893352111</t>
  </si>
  <si>
    <t>Šachty armaturní z ŽB se stropem z dílců půdorysné pl nad 4,50 do 5,50 m2</t>
  </si>
  <si>
    <t>-560761266</t>
  </si>
  <si>
    <t>893362111</t>
  </si>
  <si>
    <t>Šachty armaturní z ŽB se stropem z dílců půdorysné pl nad 5,50 m2</t>
  </si>
  <si>
    <t>1690942285</t>
  </si>
  <si>
    <t>5861129</t>
  </si>
  <si>
    <t>šachta armaturní betonová prefabrikovaná dle výkresu D3.4.1.8.</t>
  </si>
  <si>
    <t>1579060065</t>
  </si>
  <si>
    <t>66</t>
  </si>
  <si>
    <t>894411311</t>
  </si>
  <si>
    <t>Osazení betonových nebo železobetonových dílců pro šachty skruží rovných</t>
  </si>
  <si>
    <t>-467199657</t>
  </si>
  <si>
    <t>59225336</t>
  </si>
  <si>
    <t>skruž betonová studňová kruhová 200x100x12cm</t>
  </si>
  <si>
    <t>754448073</t>
  </si>
  <si>
    <t>-1183514999</t>
  </si>
  <si>
    <t>-878440924</t>
  </si>
  <si>
    <t>1776+27</t>
  </si>
  <si>
    <t>899722112</t>
  </si>
  <si>
    <t>Krytí potrubí z plastů výstražnou fólií z PVC 25 cm</t>
  </si>
  <si>
    <t>-354569079</t>
  </si>
  <si>
    <t>899881130</t>
  </si>
  <si>
    <t>Armatury ve vodoměrné šachtě dle specifikace kladečského schema D+M</t>
  </si>
  <si>
    <t>-67190611</t>
  </si>
  <si>
    <t>Kluzná objímka výšky 25 mm vnějšího průměru potrubí do 183 mm</t>
  </si>
  <si>
    <t>-337026833</t>
  </si>
  <si>
    <t>13+11+24+20+28+16+13+38+8</t>
  </si>
  <si>
    <t>899911103</t>
  </si>
  <si>
    <t>Kluzná objímka výšky 25 mm vnějšího průměru potrubí do 256 mm</t>
  </si>
  <si>
    <t>1835414052</t>
  </si>
  <si>
    <t>899913144</t>
  </si>
  <si>
    <t>Uzavírací manžeta chráničky potrubí DN 100 x 300</t>
  </si>
  <si>
    <t>-1548016857</t>
  </si>
  <si>
    <t>2+2+4+2+2+2+2+2</t>
  </si>
  <si>
    <t>899913163</t>
  </si>
  <si>
    <t>Uzavírací manžeta chráničky potrubí DN 250 x 400</t>
  </si>
  <si>
    <t>-918883430</t>
  </si>
  <si>
    <t>410194993</t>
  </si>
  <si>
    <t>SO 342 - Vodojem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</si>
  <si>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</si>
  <si>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</si>
  <si>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</si>
  <si>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951 - Stavební prefabrikáty</t>
  </si>
  <si>
    <t xml:space="preserve">    711 - Izolace proti vodě, vlhkosti a plynům</t>
  </si>
  <si>
    <t xml:space="preserve">    713 - Izolace tepelné</t>
  </si>
  <si>
    <t xml:space="preserve">    741 - Elektroinstalace - silnoproud</t>
  </si>
  <si>
    <t xml:space="preserve">    742 - Elektroinstalace - slaboproud</t>
  </si>
  <si>
    <t xml:space="preserve">    749 - Elektromontáže - elektropřípojka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</si>
  <si>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</si>
  <si>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</si>
  <si>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</si>
  <si>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767 - Konstrukce zámečnické</t>
  </si>
  <si>
    <t>121151123</t>
  </si>
  <si>
    <t>Sejmutí ornice plochy přes 500 m2 tl vrstvy do 200 mm strojně</t>
  </si>
  <si>
    <t>321296129</t>
  </si>
  <si>
    <t>40*50</t>
  </si>
  <si>
    <t>131151342</t>
  </si>
  <si>
    <t>Vrtání jamek pro plotové sloupky D do 200 mm - strojně</t>
  </si>
  <si>
    <t>-745148426</t>
  </si>
  <si>
    <t>"oplocení" 31*0,7</t>
  </si>
  <si>
    <t>131251105</t>
  </si>
  <si>
    <t>Hloubení jam nezapažených v hornině třídy těžitelnosti I, skupiny 3 objemu do 1000 m3 strojně</t>
  </si>
  <si>
    <t>-34256680</t>
  </si>
  <si>
    <t>"výkop pro vodojem" 24*13*3,5</t>
  </si>
  <si>
    <t>132251253</t>
  </si>
  <si>
    <t>Hloubení rýh nezapažených š do 2000 mm v hornině třídy těžitelnosti I, skupiny 3 objem do 100 m3 strojně</t>
  </si>
  <si>
    <t>104884796</t>
  </si>
  <si>
    <t xml:space="preserve">výměry odečteny digitálně z podélného profilu </t>
  </si>
  <si>
    <t>53,7*1,2</t>
  </si>
  <si>
    <t>151811132</t>
  </si>
  <si>
    <t>Osazení pažicího boxu hl výkopu do 4 m š do 2,5 m</t>
  </si>
  <si>
    <t>-1941168572</t>
  </si>
  <si>
    <t>53,7*2</t>
  </si>
  <si>
    <t>151811232</t>
  </si>
  <si>
    <t>Odstranění pažicího boxu hl výkopu do 4 m š do 2,5 m</t>
  </si>
  <si>
    <t>-893847217</t>
  </si>
  <si>
    <t>-518592435</t>
  </si>
  <si>
    <t>vodojem</t>
  </si>
  <si>
    <t>1092-207,48</t>
  </si>
  <si>
    <t>162751119</t>
  </si>
  <si>
    <t>Příplatek k vodorovnému přemístění výkopku/sypaniny z horniny třídy těžitelnosti I, skupiny 1 až 3 ZKD 1000 m přes 10000 m</t>
  </si>
  <si>
    <t>1664729130</t>
  </si>
  <si>
    <t>948,96*5</t>
  </si>
  <si>
    <t>4744,8*20 'Přepočtené koeficientem množství</t>
  </si>
  <si>
    <t>395853635</t>
  </si>
  <si>
    <t>948,96*1,7</t>
  </si>
  <si>
    <t>171251101</t>
  </si>
  <si>
    <t>Uložení sypaniny do násypů nezhutněných strojně</t>
  </si>
  <si>
    <t>897285338</t>
  </si>
  <si>
    <t>64,44+1092-207,48</t>
  </si>
  <si>
    <t>1991279659</t>
  </si>
  <si>
    <t>výměry odečteny digitálně z podélného profilu, kanalizace</t>
  </si>
  <si>
    <t>53,7*1,2-7,56-2,16</t>
  </si>
  <si>
    <t>677105794</t>
  </si>
  <si>
    <t>64,44*1,8</t>
  </si>
  <si>
    <t>175111101</t>
  </si>
  <si>
    <t>Obsypání potrubí ručně sypaninou bez prohození, uloženou do 3 m</t>
  </si>
  <si>
    <t>-1140826158</t>
  </si>
  <si>
    <t>1,2*0,35*18</t>
  </si>
  <si>
    <t>241677557</t>
  </si>
  <si>
    <t>7,56*1,8</t>
  </si>
  <si>
    <t>175151201</t>
  </si>
  <si>
    <t>Obsypání objektu nad přilehlým původním terénem sypaninou bez prohození, uloženou do 3 m strojně</t>
  </si>
  <si>
    <t>1124798172</t>
  </si>
  <si>
    <t>1092,00*0,19</t>
  </si>
  <si>
    <t>181351107</t>
  </si>
  <si>
    <t>Rozprostření ornice tl vrstvy do 500 mm pl do 500 m2 v rovině nebo ve svahu do 1:5 strojně</t>
  </si>
  <si>
    <t>1400251727</t>
  </si>
  <si>
    <t>181411141</t>
  </si>
  <si>
    <t>Založení parterového trávníku výsevem plochy do 1000 m2 v rovině a ve svahu do 1:5</t>
  </si>
  <si>
    <t>-1636132409</t>
  </si>
  <si>
    <t>00572420</t>
  </si>
  <si>
    <t>osivo směs travní parková okrasná</t>
  </si>
  <si>
    <t>kg</t>
  </si>
  <si>
    <t>-1337138629</t>
  </si>
  <si>
    <t>800,00*0,04</t>
  </si>
  <si>
    <t>181912112</t>
  </si>
  <si>
    <t>Úprava pláně v hornině třídy těžitelnosti I, skupiny 3 se zhutněním ručně</t>
  </si>
  <si>
    <t>1914754564</t>
  </si>
  <si>
    <t>"sjezd" 15</t>
  </si>
  <si>
    <t>"zpevněná plocha" 24</t>
  </si>
  <si>
    <t>212750103</t>
  </si>
  <si>
    <t>Trativod z drenážních trubek PVC-U SN 4 perforace 360° včetně lože otevřený výkop DN 160 pro budovy plocha pro vtékání vody min. 80 cm2/m</t>
  </si>
  <si>
    <t>1503024257</t>
  </si>
  <si>
    <t>"vodojem" 82</t>
  </si>
  <si>
    <t>1645625968</t>
  </si>
  <si>
    <t>"kanalizace" 18</t>
  </si>
  <si>
    <t>-1775206980</t>
  </si>
  <si>
    <t>"vyrovnání výkopu pod podkladní beton" 8,5*20*0,1</t>
  </si>
  <si>
    <t>272321511</t>
  </si>
  <si>
    <t>Základové klenby ze ŽB bez zvýšených nároků na prostředí tř. C 25/30</t>
  </si>
  <si>
    <t>1699477028</t>
  </si>
  <si>
    <t>"podklad pod schodiště" 3,5</t>
  </si>
  <si>
    <t>272361821</t>
  </si>
  <si>
    <t>Výztuž základových kleneb betonářskou ocelí 10 505 (R)</t>
  </si>
  <si>
    <t>679294869</t>
  </si>
  <si>
    <t>"80 kg/m3" 3,5*0,08</t>
  </si>
  <si>
    <t>273313611</t>
  </si>
  <si>
    <t>Základové desky z betonu tř. C 16/20</t>
  </si>
  <si>
    <t>2017637832</t>
  </si>
  <si>
    <t>"podkladní beton" 8,5*20*0,1</t>
  </si>
  <si>
    <t>453924901</t>
  </si>
  <si>
    <t>8,5*20*0,25</t>
  </si>
  <si>
    <t>940852132</t>
  </si>
  <si>
    <t>0,35*(8,5*2+20*2)</t>
  </si>
  <si>
    <t>2037336122</t>
  </si>
  <si>
    <t>273361821</t>
  </si>
  <si>
    <t>Výztuž základových desek betonářskou ocelí 10 505 (R)</t>
  </si>
  <si>
    <t>-474689390</t>
  </si>
  <si>
    <t>-1314892341</t>
  </si>
  <si>
    <t>8,5*20*2*0,008</t>
  </si>
  <si>
    <t>Svislé a kompletní konstrukce</t>
  </si>
  <si>
    <t>338171123</t>
  </si>
  <si>
    <t>Osazování sloupků a vzpěr plotových ocelových v do 2,60 m se zabetonováním</t>
  </si>
  <si>
    <t>302348341</t>
  </si>
  <si>
    <t>55342264</t>
  </si>
  <si>
    <t>sloupek plotový koncový Pz a komaxitový 2750/48x1,5mm</t>
  </si>
  <si>
    <t>1506369770</t>
  </si>
  <si>
    <t>348101220</t>
  </si>
  <si>
    <t>Osazení vrat nebo vrátek k oplocení na ocelové sloupky do 4 m2</t>
  </si>
  <si>
    <t>-547804162</t>
  </si>
  <si>
    <t>55342363</t>
  </si>
  <si>
    <t>brána plotová dvoukřídlá Pz s PVC vrstvou 4000x1730mm</t>
  </si>
  <si>
    <t>915276861</t>
  </si>
  <si>
    <t>348121221</t>
  </si>
  <si>
    <t>Osazení podhrabových desek délky do 3 m na ocelové plotové sloupky</t>
  </si>
  <si>
    <t>-278485531</t>
  </si>
  <si>
    <t>59232543</t>
  </si>
  <si>
    <t>betonová podhrabová deska 2500x300x35mm se zámkem 15mm na ukotvení sloupků profilovaných oválných 50x70mm</t>
  </si>
  <si>
    <t>87680579</t>
  </si>
  <si>
    <t>59232547</t>
  </si>
  <si>
    <t>držák podhrabové desky typ H pro sloupek D 60-70mm výšky 400mm průběžný povrchová úprava žárový zinek</t>
  </si>
  <si>
    <t>253521964</t>
  </si>
  <si>
    <t>31*2-2</t>
  </si>
  <si>
    <t>348401130</t>
  </si>
  <si>
    <t>Montáž oplocení ze strojového pletiva s napínacími dráty výšky do 2,0 m</t>
  </si>
  <si>
    <t>-1820458371</t>
  </si>
  <si>
    <t>31324810</t>
  </si>
  <si>
    <t>svařované plotové pletivo v rolích 25m výšky 1,50m průměr drátu 3mm rozměr oka 38x76mm povrchová úprava Pz a komaxit</t>
  </si>
  <si>
    <t>-1878316886</t>
  </si>
  <si>
    <t>359901111</t>
  </si>
  <si>
    <t>Vyčištění stok</t>
  </si>
  <si>
    <t>32661645</t>
  </si>
  <si>
    <t>359901211</t>
  </si>
  <si>
    <t>Monitoring stoky jakékoli výšky na nové kanalizaci</t>
  </si>
  <si>
    <t>1794460938</t>
  </si>
  <si>
    <t>435121011</t>
  </si>
  <si>
    <t>Montáž schodišťových ramen bez podest hmotnosti do 1,5 t</t>
  </si>
  <si>
    <t>690680424</t>
  </si>
  <si>
    <t>59372190</t>
  </si>
  <si>
    <t>rameno schodišťové ŽB 2200x1090x1400mm, 6/13</t>
  </si>
  <si>
    <t>-1038909973</t>
  </si>
  <si>
    <t>451572111</t>
  </si>
  <si>
    <t>Lože pod potrubí otevřený výkop z kameniva drobného těženého</t>
  </si>
  <si>
    <t>89449975</t>
  </si>
  <si>
    <t>0,1*1,2*(18)</t>
  </si>
  <si>
    <t>Komunikace pozemní</t>
  </si>
  <si>
    <t>564831111</t>
  </si>
  <si>
    <t>Podklad ze štěrkodrtě ŠD tl 100 mm</t>
  </si>
  <si>
    <t>-1081632259</t>
  </si>
  <si>
    <t>"zpevněná plocha" 24*1,1</t>
  </si>
  <si>
    <t>564851111</t>
  </si>
  <si>
    <t>Podklad ze štěrkodrtě ŠD tl 150 mm</t>
  </si>
  <si>
    <t>-1961201667</t>
  </si>
  <si>
    <t>"sjezd" 10,5*1,1</t>
  </si>
  <si>
    <t>564851112</t>
  </si>
  <si>
    <t>Podklad ze štěrkodrtě ŠD tl 160 mm</t>
  </si>
  <si>
    <t>2130332863</t>
  </si>
  <si>
    <t>"zpevněná plocha" 24*1,15</t>
  </si>
  <si>
    <t>564871111</t>
  </si>
  <si>
    <t>Podklad ze štěrkodrtě ŠD tl 250 mm</t>
  </si>
  <si>
    <t>1753851154</t>
  </si>
  <si>
    <t>"sjezd" 10,5*1,15</t>
  </si>
  <si>
    <t>571907117</t>
  </si>
  <si>
    <t>Posyp krytu kamenivem drceným nebo těženým do 65 kg/m2</t>
  </si>
  <si>
    <t>-562713570</t>
  </si>
  <si>
    <t>571907118</t>
  </si>
  <si>
    <t>Posyp krytu kamenivem drceným nebo těženým do 70 kg/m2</t>
  </si>
  <si>
    <t>-1226866648</t>
  </si>
  <si>
    <t>"sjezd" 10,5</t>
  </si>
  <si>
    <t>631311216</t>
  </si>
  <si>
    <t>Mazanina tl do 80 mm z betonu prostého se zvýšenými nároky na prostředí tř. C 35/45</t>
  </si>
  <si>
    <t>-1222645763</t>
  </si>
  <si>
    <t>"spádování podlahy vodojemu" 4*22,5*0,15</t>
  </si>
  <si>
    <t>631319011</t>
  </si>
  <si>
    <t>Příplatek k mazanině tl do 80 mm za přehlazení povrchu</t>
  </si>
  <si>
    <t>-907559567</t>
  </si>
  <si>
    <t>631319181</t>
  </si>
  <si>
    <t>Příplatek k mazanině tl do 80 mm za sklon do 35°</t>
  </si>
  <si>
    <t>-1840999726</t>
  </si>
  <si>
    <t>635111215</t>
  </si>
  <si>
    <t>Násyp pod podlahy ze štěrkopísku se zhutněním</t>
  </si>
  <si>
    <t>566528221</t>
  </si>
  <si>
    <t>"podsyp pod prefabrikáty" 8,5*20*0,05</t>
  </si>
  <si>
    <t>-1684969077</t>
  </si>
  <si>
    <t>28611108</t>
  </si>
  <si>
    <t>trubka kanalizační PVC-U 250x8,6x6000mm SN12</t>
  </si>
  <si>
    <t>1469619802</t>
  </si>
  <si>
    <t>894812321</t>
  </si>
  <si>
    <t>Revizní a čistící šachta z PP typ DN 600/250 šachtové dno průtočné</t>
  </si>
  <si>
    <t>-488359742</t>
  </si>
  <si>
    <t>894812333</t>
  </si>
  <si>
    <t>Revizní a čistící šachta z PP DN 600 šachtová roura korugovaná světlé hloubky 3000 mm</t>
  </si>
  <si>
    <t>783347464</t>
  </si>
  <si>
    <t>894812339</t>
  </si>
  <si>
    <t>Příplatek k rourám revizní a čistící šachty z PP DN 600 za uříznutí šachtové roury</t>
  </si>
  <si>
    <t>1615662344</t>
  </si>
  <si>
    <t>894812377</t>
  </si>
  <si>
    <t>Revizní a čistící šachta z PP DN 600 poklop litinový pro třídu zatížení D400 s teleskopickým adaptérem</t>
  </si>
  <si>
    <t>-229090250</t>
  </si>
  <si>
    <t>-641171430</t>
  </si>
  <si>
    <t>Ostatní konstrukce a práce, bourání</t>
  </si>
  <si>
    <t>916231213</t>
  </si>
  <si>
    <t>Osazení chodníkového obrubníku betonového stojatého s boční opěrou do lože z betonu prostého</t>
  </si>
  <si>
    <t>887590865</t>
  </si>
  <si>
    <t>"zpevněnná plocha" 16</t>
  </si>
  <si>
    <t>59217017</t>
  </si>
  <si>
    <t>obrubník betonový chodníkový 1000x100x250mm</t>
  </si>
  <si>
    <t>245300120</t>
  </si>
  <si>
    <t>916991121</t>
  </si>
  <si>
    <t>Lože pod obrubníky, krajníky nebo obruby z dlažebních kostek z betonu prostého</t>
  </si>
  <si>
    <t>420256987</t>
  </si>
  <si>
    <t>15*0,3*0,2</t>
  </si>
  <si>
    <t>919441211</t>
  </si>
  <si>
    <t>Čelo propustku z lomového kamene pro propustek z trub DN 300 až 500</t>
  </si>
  <si>
    <t>-1292880181</t>
  </si>
  <si>
    <t>919443111</t>
  </si>
  <si>
    <t>Vtoková jímka z lomového kamene propustku z trub do DN 800</t>
  </si>
  <si>
    <t>137790198</t>
  </si>
  <si>
    <t>919521120</t>
  </si>
  <si>
    <t>Zřízení silničního propustku z trub betonových nebo ŽB DN 400</t>
  </si>
  <si>
    <t>825499408</t>
  </si>
  <si>
    <t>28611148</t>
  </si>
  <si>
    <t>trubka kanalizační PVC DN 400x5000mm SN4</t>
  </si>
  <si>
    <t>1635142528</t>
  </si>
  <si>
    <t>919535557</t>
  </si>
  <si>
    <t>Obetonování trubního propustku betonem prostým tř. C 16/20</t>
  </si>
  <si>
    <t>-1591282389</t>
  </si>
  <si>
    <t>1*1*7</t>
  </si>
  <si>
    <t>941111131</t>
  </si>
  <si>
    <t>Montáž lešení řadového trubkového lehkého s podlahami zatížení do 200 kg/m2 š do 1,5 m v do 10 m</t>
  </si>
  <si>
    <t>509568648</t>
  </si>
  <si>
    <t>2,5*(8*2+4*2)</t>
  </si>
  <si>
    <t>941111231</t>
  </si>
  <si>
    <t>Příplatek k lešení řadovému trubkovému lehkému s podlahami š 1,5 m v 10 m za první a ZKD den použití</t>
  </si>
  <si>
    <t>-1790428336</t>
  </si>
  <si>
    <t>60*30</t>
  </si>
  <si>
    <t>941112831</t>
  </si>
  <si>
    <t>Demontáž lešení řadového trubkového lehkého bez podlah zatížení do 200 kg/m2 š do 1,5 m v do 10 m</t>
  </si>
  <si>
    <t>1672930898</t>
  </si>
  <si>
    <t>951</t>
  </si>
  <si>
    <t>Stavební prefabrikáty</t>
  </si>
  <si>
    <t>3121987</t>
  </si>
  <si>
    <t>PNO 240/480/238/14 BZP užitečný objemm 26,99 m3 včetně dveřního otvoru</t>
  </si>
  <si>
    <t>488732071</t>
  </si>
  <si>
    <t>312514E</t>
  </si>
  <si>
    <t>PNO 240/480/238/14 BZP užitečný objem 68,04</t>
  </si>
  <si>
    <t>190983356</t>
  </si>
  <si>
    <t>312520G</t>
  </si>
  <si>
    <t>PNO 280/810/25 ZDP - 14</t>
  </si>
  <si>
    <t>1903992459</t>
  </si>
  <si>
    <t>32520G</t>
  </si>
  <si>
    <t>PNO 280//810/25 ZDP</t>
  </si>
  <si>
    <t>1552428232</t>
  </si>
  <si>
    <t>32523G</t>
  </si>
  <si>
    <t>PNO 280/810/278/14 BZP, užitečný objem 61,989 m3</t>
  </si>
  <si>
    <t>-1657337237</t>
  </si>
  <si>
    <t>3261001</t>
  </si>
  <si>
    <t>Kompozitní žebřík délky 2,85 m</t>
  </si>
  <si>
    <t>-994222970</t>
  </si>
  <si>
    <t>3261002</t>
  </si>
  <si>
    <t>Kompozitní žebřík délky 3,15 m</t>
  </si>
  <si>
    <t>2052346522</t>
  </si>
  <si>
    <t>3261003</t>
  </si>
  <si>
    <t>Kompozitní vodárenský poklop 600/600</t>
  </si>
  <si>
    <t>-900948715</t>
  </si>
  <si>
    <t>3261004</t>
  </si>
  <si>
    <t>Kompozitní pochůzí rošt pro otvor 1000/1000</t>
  </si>
  <si>
    <t>-1263119728</t>
  </si>
  <si>
    <t>3261005</t>
  </si>
  <si>
    <t>Kompozitní výlezové madlo 1100 mm</t>
  </si>
  <si>
    <t>434666878</t>
  </si>
  <si>
    <t>3261006</t>
  </si>
  <si>
    <t>Prostupy bez těsnění</t>
  </si>
  <si>
    <t>381143984</t>
  </si>
  <si>
    <t>3261007</t>
  </si>
  <si>
    <t>Doprava na místo určení</t>
  </si>
  <si>
    <t>1864358701</t>
  </si>
  <si>
    <t>3261008</t>
  </si>
  <si>
    <t>Montáž prefabrikátů</t>
  </si>
  <si>
    <t>384721477</t>
  </si>
  <si>
    <t>998253010</t>
  </si>
  <si>
    <t>Přesun hmot pro montované ŽB kolektory a kanály</t>
  </si>
  <si>
    <t>-2096181889</t>
  </si>
  <si>
    <t>711</t>
  </si>
  <si>
    <t>Izolace proti vodě, vlhkosti a plynům</t>
  </si>
  <si>
    <t>711191201</t>
  </si>
  <si>
    <t>Provedení izolace proti zemní vlhkosti hydroizolační stěrkou vodorovné na betonu, 2 vrstvy</t>
  </si>
  <si>
    <t>2121129588</t>
  </si>
  <si>
    <t>4*22,5</t>
  </si>
  <si>
    <t>58581001</t>
  </si>
  <si>
    <t>stěrka hydroizolační pro styk s pitnou vodou</t>
  </si>
  <si>
    <t>-2007771951</t>
  </si>
  <si>
    <t>90,00*2,5</t>
  </si>
  <si>
    <t>998711101</t>
  </si>
  <si>
    <t>Přesun hmot tonážní pro izolace proti vodě, vlhkosti a plynům v objektech výšky do 6 m</t>
  </si>
  <si>
    <t>721774580</t>
  </si>
  <si>
    <t>713</t>
  </si>
  <si>
    <t>Izolace tepelné</t>
  </si>
  <si>
    <t>713111111</t>
  </si>
  <si>
    <t>Montáž izolace tepelné vrchem stropů volně kladenými rohožemi, pásy, dílci, deskami</t>
  </si>
  <si>
    <t>-1036941717</t>
  </si>
  <si>
    <t>63150986</t>
  </si>
  <si>
    <t>rohož izolační z minerální vlny lamelová s Al fólií 25kg/m3 tl 100mm</t>
  </si>
  <si>
    <t>220421732</t>
  </si>
  <si>
    <t>19,50*1,1</t>
  </si>
  <si>
    <t>998713101</t>
  </si>
  <si>
    <t>Přesun hmot tonážní pro izolace tepelné v objektech v do 6 m</t>
  </si>
  <si>
    <t>-985224144</t>
  </si>
  <si>
    <t>741</t>
  </si>
  <si>
    <t>Elektroinstalace - silnoproud</t>
  </si>
  <si>
    <t>-1203651894</t>
  </si>
  <si>
    <t>Pol20</t>
  </si>
  <si>
    <t>SYSTÉM UNIVERS FW DO 125 A, IP 43, TŘÍDA OCHRANY II PRO NÁSTĚNNOU/ZAPUŠTĚNOU MONTÁŽ, HLOUBKA 161 mm Rozvaděč IP44, tř. ochr.II, 72 mod, 500x550x161 mm</t>
  </si>
  <si>
    <t>1911010358</t>
  </si>
  <si>
    <t>Pol21</t>
  </si>
  <si>
    <t>EKVIPOTENCIONÁLNÍ SVORKOVNICE EPS1 EPS 1 bez krytu</t>
  </si>
  <si>
    <t>1781156275</t>
  </si>
  <si>
    <t>Pol22</t>
  </si>
  <si>
    <t>ŘADOVÁ SVORKOVNICE RSA4</t>
  </si>
  <si>
    <t>-831895143</t>
  </si>
  <si>
    <t>Pol23</t>
  </si>
  <si>
    <t>ŘADOVÁ SVORKOVNICE RSA16</t>
  </si>
  <si>
    <t>2100807724</t>
  </si>
  <si>
    <t>Pol24</t>
  </si>
  <si>
    <t>VYPÍNAČE Vypínač 3 pól. 63A</t>
  </si>
  <si>
    <t>408735493</t>
  </si>
  <si>
    <t>Pol25</t>
  </si>
  <si>
    <t xml:space="preserve">SVODIČE     PŘEPĚTÍ (TŘÍDA C) (střední ochrana) Svodič přepětí kat. C (střední ochrana), ISN 15 kA (8/20), 4 pól.</t>
  </si>
  <si>
    <t>-1018822975</t>
  </si>
  <si>
    <t>Pol26</t>
  </si>
  <si>
    <t xml:space="preserve">JISTIĆE - CHARAKTERISTIKA B, VYPÍNACÍ SCHOPNOST 6 kA  1 - pólové Jistič 1 pól. 16A, char.B, 6 kA</t>
  </si>
  <si>
    <t>-1270594488</t>
  </si>
  <si>
    <t>Pol27</t>
  </si>
  <si>
    <t>JISTIĆE - CHARAKTERISTIKA B, VYPÍNACÍ SCHOPNOST 6 kA 3 - pólové Jistič 3 pól. 16A, char.B, 6 kA</t>
  </si>
  <si>
    <t>1172022286</t>
  </si>
  <si>
    <t>Pol28</t>
  </si>
  <si>
    <t>JISTIĆE - CHARAKTERISTIKA B, VYPÍNACÍ SCHOPNOST 6 kA 3 - pólové Jistič 3 pól. 25A, char.B, 6 kA</t>
  </si>
  <si>
    <t>-1987286359</t>
  </si>
  <si>
    <t>Pol29</t>
  </si>
  <si>
    <t>PROUDOVÉ CHRÁNIČE S NADPROUDOVOU OCHRANOU CHARAKTERISTIKA B: S POPISOVÝM ŠTÍTKEM 2 - pólové (1 pól jištěn), 30mA/250A/6kA Proud.chr. s nadpr.ochr. char. B; 2 pól; 6 kA; 0,03 A; In=10 A, A</t>
  </si>
  <si>
    <t>1333979432</t>
  </si>
  <si>
    <t>Pol30</t>
  </si>
  <si>
    <t>PROUDOVÉ CHRÁNIČE S NADPROUDOVOU OCHRANOU CHARAKTERISTIKA B: S POPISOVÝM ŠTÍTKEM 2 - pólové (1 pól jištěn), 30mA/250A/6kA Proud.chr. s nadpr.ochr. char. B; 2 pól; 6 kA; 0,03 A; In=16 A, A</t>
  </si>
  <si>
    <t>-1910635232</t>
  </si>
  <si>
    <t>Pol31</t>
  </si>
  <si>
    <t xml:space="preserve">PROUDOVÉ CHRÁNIČE -reagující na stříd. a stejnosm. pulzující proudy 4 - pólové, 30mA/250A Proudový chránič 4 pól. 40 / 0,03 A,  A</t>
  </si>
  <si>
    <t>-604537072</t>
  </si>
  <si>
    <t>Pol32</t>
  </si>
  <si>
    <t>SVÍTIDLO ZÁŘIVKOVÉ STROPNÍ, IP65 2x58W,EP včetně zdrojů</t>
  </si>
  <si>
    <t>1878776357</t>
  </si>
  <si>
    <t>Pol33</t>
  </si>
  <si>
    <t>EL. PŘENOSNÝ PŘÍMOTOPNÝ KONVEKTOR 230V/2kW, vidlice</t>
  </si>
  <si>
    <t>1889306929</t>
  </si>
  <si>
    <t>Pol34</t>
  </si>
  <si>
    <t>EKVIPOTENCIONÁLNÍ SVORKOVNICE WERIT 1243 S krytem</t>
  </si>
  <si>
    <t>-642922531</t>
  </si>
  <si>
    <t>Pol35</t>
  </si>
  <si>
    <t>EKVIPOTENCIONÁLNÍ SVORKOVNICE EPS 1 s krytem</t>
  </si>
  <si>
    <t>1695721195</t>
  </si>
  <si>
    <t>Pol36</t>
  </si>
  <si>
    <t>VODIČ PRO POSPOJOVÁNÍ CY6 Žlutozelený, pevně</t>
  </si>
  <si>
    <t>1035310237</t>
  </si>
  <si>
    <t>Pol37</t>
  </si>
  <si>
    <t>VODIČ PRO POSPOJOVÁNÍ CY10 Žlutozelený, pevně</t>
  </si>
  <si>
    <t>1144094020</t>
  </si>
  <si>
    <t>Pol38</t>
  </si>
  <si>
    <t>VODIČ PRO POSPOJOVÁNÍ CY25 Žlutozelený, pevně</t>
  </si>
  <si>
    <t>1397189658</t>
  </si>
  <si>
    <t>Pol39</t>
  </si>
  <si>
    <t xml:space="preserve">TRUBKA TUHÁ STŘEDNÍ MECHANICKÁ ODOLNOST ŠEDÁ 4016E LA d 16   mm, pevně</t>
  </si>
  <si>
    <t>551375827</t>
  </si>
  <si>
    <t>-768842547</t>
  </si>
  <si>
    <t>Pol40</t>
  </si>
  <si>
    <t xml:space="preserve">TRUBKA TUHÁ STŘEDNÍ MECHANICKÁ ODOLNOST ŠEDÁ 4020 LA d 20   mm, pevně</t>
  </si>
  <si>
    <t>1303546093</t>
  </si>
  <si>
    <t>Pol41</t>
  </si>
  <si>
    <t>ŽLAB KABELOVÝ DRÁTĚNÝ včetně doplňků DZ 60X60 ŽLAB KABELOVÝ DRÁTĚNÝ</t>
  </si>
  <si>
    <t>1547279976</t>
  </si>
  <si>
    <t>Pol42</t>
  </si>
  <si>
    <t>ŽLAB KABELOVÝ DRÁTĚNÝ včetně doplňků DZ 60X100 ŽLAB KABELOVÝ DRÁTĚNÝ</t>
  </si>
  <si>
    <t>1114904977</t>
  </si>
  <si>
    <t>Pol43</t>
  </si>
  <si>
    <t>KRABICOVÁ ROZVODKA KOVOVÁ, IP54, PRO OSAZENÍ NA NA MATERIÁLY HOŘLAVOSTI A-C2, PRÁZDNÁ 7116B 4xP16, do 4mm2</t>
  </si>
  <si>
    <t>1749112381</t>
  </si>
  <si>
    <t>Pol44</t>
  </si>
  <si>
    <t>SVORKOVNICE KRABICOVÁ 273-102 4x1-2,5mm2</t>
  </si>
  <si>
    <t>-1977456390</t>
  </si>
  <si>
    <t>Pol45</t>
  </si>
  <si>
    <t>SPÍNAČ DO VLHKA POD OMÍT. IP44 3558A-05940B sériový přepínač</t>
  </si>
  <si>
    <t>1814874079</t>
  </si>
  <si>
    <t>Pol46</t>
  </si>
  <si>
    <t>ZÁSUVKA NASTĚNNÁ IP44 5518-2969 S 2p+PE, šedá</t>
  </si>
  <si>
    <t>403560745</t>
  </si>
  <si>
    <t>Pol47</t>
  </si>
  <si>
    <t>ZÁSUVKA PRŮMYSLOVÁ NÁSTĚNNÁ, IP44 IZS1653 16A,400V,3p+N+z</t>
  </si>
  <si>
    <t>814270019</t>
  </si>
  <si>
    <t>123</t>
  </si>
  <si>
    <t>Pol48</t>
  </si>
  <si>
    <t>KABEL SILOVÝ,IZOLACE PVC BEZ VODIČE PE CYKY-O 3x1.5 mm2 , pevně</t>
  </si>
  <si>
    <t>163807351</t>
  </si>
  <si>
    <t>124</t>
  </si>
  <si>
    <t>Pol49</t>
  </si>
  <si>
    <t>KABEL SILOVÝ,IZOLACE PVC S VODIČEM PE CYKY-J 3x1.5 mm2 , pevně</t>
  </si>
  <si>
    <t>-359509243</t>
  </si>
  <si>
    <t>125</t>
  </si>
  <si>
    <t>Pol5</t>
  </si>
  <si>
    <t>OCELOVÝ DRÁT POZINKOVANÝ FeZn-D10 (0,62kg/m), volně</t>
  </si>
  <si>
    <t>-513830451</t>
  </si>
  <si>
    <t>126</t>
  </si>
  <si>
    <t>Pol50</t>
  </si>
  <si>
    <t>KABEL SILOVÝ,IZOLACE PVC S VODIČEM PE CYKY-J 3x2.5 mm2 , pevně</t>
  </si>
  <si>
    <t>-1367502700</t>
  </si>
  <si>
    <t>127</t>
  </si>
  <si>
    <t>Pol51</t>
  </si>
  <si>
    <t>KABEL SILOVÝ,IZOLACE PVC S VODIČEM PE CYKY-J 4x16 mm2 , pevně</t>
  </si>
  <si>
    <t>-636634083</t>
  </si>
  <si>
    <t>128</t>
  </si>
  <si>
    <t>Pol52</t>
  </si>
  <si>
    <t>KABEL SILOVÝ,IZOLACE PVC S VODIČEM PE CYKY-J 5x2.5 mm2 , pevně</t>
  </si>
  <si>
    <t>818706719</t>
  </si>
  <si>
    <t>129</t>
  </si>
  <si>
    <t>Pol53</t>
  </si>
  <si>
    <t>KABEL SILOVÝ,IZOLACE PVC S VODIČEM PE CYKY-J 5x10 mm2 , pevně</t>
  </si>
  <si>
    <t>-1481987717</t>
  </si>
  <si>
    <t>130</t>
  </si>
  <si>
    <t>1044268866</t>
  </si>
  <si>
    <t>131</t>
  </si>
  <si>
    <t>Pol55</t>
  </si>
  <si>
    <t>UKONČENÍ KABELŮ DO 5x10 mm2</t>
  </si>
  <si>
    <t>1054130818</t>
  </si>
  <si>
    <t>132</t>
  </si>
  <si>
    <t>Pol56</t>
  </si>
  <si>
    <t xml:space="preserve">UKONČENÍ  VODIČŮ V ROZVADĚČÍCH do 2,5 mm2</t>
  </si>
  <si>
    <t>-917227149</t>
  </si>
  <si>
    <t>133</t>
  </si>
  <si>
    <t>Pol57</t>
  </si>
  <si>
    <t xml:space="preserve">UKONČENÍ  VODIČŮ V ROZVADĚČÍCH do 6 mm2</t>
  </si>
  <si>
    <t>-1047668512</t>
  </si>
  <si>
    <t>134</t>
  </si>
  <si>
    <t>Pol58</t>
  </si>
  <si>
    <t xml:space="preserve">UKONČENÍ  VODIČŮ V ROZVADĚČÍCH do 25 mm2</t>
  </si>
  <si>
    <t>735495358</t>
  </si>
  <si>
    <t>135</t>
  </si>
  <si>
    <t>-1506554398</t>
  </si>
  <si>
    <t>136</t>
  </si>
  <si>
    <t>Pol60</t>
  </si>
  <si>
    <t>SVORKA HROMOSVODNÍ, UZEMŇOVACÍ SS spojovací</t>
  </si>
  <si>
    <t>-1795092676</t>
  </si>
  <si>
    <t>137</t>
  </si>
  <si>
    <t>Pol61</t>
  </si>
  <si>
    <t>SVORKA HROMOSVODNÍ, UZEMŇOVACÍ SR2b pro pásek 30x4mm</t>
  </si>
  <si>
    <t>885537606</t>
  </si>
  <si>
    <t>138</t>
  </si>
  <si>
    <t>Pol62</t>
  </si>
  <si>
    <t>SVORKA HROMOSVODNÍ, UZEMŇOVACÍ SR3b spoj pásek-drát</t>
  </si>
  <si>
    <t>-76402797</t>
  </si>
  <si>
    <t>139</t>
  </si>
  <si>
    <t>Pol63</t>
  </si>
  <si>
    <t>PŘIPOJENÍ ZEMNÍCÍHO VEDENÍ přivaření + ochrana proti kotozi</t>
  </si>
  <si>
    <t>-1224149026</t>
  </si>
  <si>
    <t>140</t>
  </si>
  <si>
    <t>Pol64</t>
  </si>
  <si>
    <t>NEREZOVÉ PROVEDENÍ DRÁT - PEVNÉ ULOŽENÍ Drát 8 AlMgSi T/2 drát o 8mm AlMgSi T/2 (0,135kg/m) polotvrdý</t>
  </si>
  <si>
    <t>-1449795588</t>
  </si>
  <si>
    <t>141</t>
  </si>
  <si>
    <t>Pol65</t>
  </si>
  <si>
    <t>SVORKA HROMOSVODNÍ, UZEMŇOVACÍ SK křížová/nerez</t>
  </si>
  <si>
    <t>-75027726</t>
  </si>
  <si>
    <t>142</t>
  </si>
  <si>
    <t>Pol66</t>
  </si>
  <si>
    <t>SVORKA HROMOSVODNÍ, UZEMŇOVACÍ SS spojovací/nerez</t>
  </si>
  <si>
    <t>1174598056</t>
  </si>
  <si>
    <t>143</t>
  </si>
  <si>
    <t>Pol67</t>
  </si>
  <si>
    <t>SVORKA HROMOSVODNÍ, UZEMŇOVACÍ SO okapová/nerez</t>
  </si>
  <si>
    <t>646240017</t>
  </si>
  <si>
    <t>144</t>
  </si>
  <si>
    <t>Pol68</t>
  </si>
  <si>
    <t>PODPĚRA VEDENÍ na hřeben - LINDAB</t>
  </si>
  <si>
    <t>-1754928321</t>
  </si>
  <si>
    <t>145</t>
  </si>
  <si>
    <t>Pol69</t>
  </si>
  <si>
    <t>Komponenty D+S - oddálený jímač na anténní stožár 483200-pr.16mm FeZn2000 - jímací tyč</t>
  </si>
  <si>
    <t>-346013829</t>
  </si>
  <si>
    <t>146</t>
  </si>
  <si>
    <t>Pol70</t>
  </si>
  <si>
    <t>Komponenty D+S - oddálený jímač na anténní stožár 106225-530mm,nerez-V2A - izolovaný držák pro tyč pr.16mm a trubku pr.48-60mm</t>
  </si>
  <si>
    <t>-770625546</t>
  </si>
  <si>
    <t>147</t>
  </si>
  <si>
    <t>Pol71</t>
  </si>
  <si>
    <t>Komponenty D+S - oddálený jímač na anténní stožár 392060 FeZn 16mm - svorka pro jímací tyč</t>
  </si>
  <si>
    <t>-1931727037</t>
  </si>
  <si>
    <t>148</t>
  </si>
  <si>
    <t>Pol72</t>
  </si>
  <si>
    <t>PODPĚRA VEDENÍ PV do zdiva do hmoždinky</t>
  </si>
  <si>
    <t>772458938</t>
  </si>
  <si>
    <t>149</t>
  </si>
  <si>
    <t>Pol73</t>
  </si>
  <si>
    <t>SVORKA HROMOSVODNÍ, UZEMŇOVACÍ SZa zkušební</t>
  </si>
  <si>
    <t>1304467968</t>
  </si>
  <si>
    <t>150</t>
  </si>
  <si>
    <t>Pol74</t>
  </si>
  <si>
    <t>OCHRANNÝ ÚHELNÍK A DRŽÁK OU1,7 ohranný úhelník 1700mm</t>
  </si>
  <si>
    <t>-2069776198</t>
  </si>
  <si>
    <t>151</t>
  </si>
  <si>
    <t>Pol75</t>
  </si>
  <si>
    <t>OCHRANNÝ ÚHELNÍK A DRŽÁK DOUa-20 držák úhelníku do zdi 20 mm</t>
  </si>
  <si>
    <t>1267396930</t>
  </si>
  <si>
    <t>152</t>
  </si>
  <si>
    <t>Pol76</t>
  </si>
  <si>
    <t>MONTÁŽNÍ PRÁCE tvarování mont.dílu</t>
  </si>
  <si>
    <t>45844351</t>
  </si>
  <si>
    <t>153</t>
  </si>
  <si>
    <t>Pol77</t>
  </si>
  <si>
    <t>MONTÁŽNÍ PRÁCE Štítek pro označení svodu</t>
  </si>
  <si>
    <t>1954069347</t>
  </si>
  <si>
    <t>154</t>
  </si>
  <si>
    <t>Pol78</t>
  </si>
  <si>
    <t>HODINOVE ZUCTOVACI SAZBY Zauceni obsluhy</t>
  </si>
  <si>
    <t>815605893</t>
  </si>
  <si>
    <t>155</t>
  </si>
  <si>
    <t>Pol79</t>
  </si>
  <si>
    <t>HODINOVE ZUCTOVACI SAZBY Montaz nad rámec PPV</t>
  </si>
  <si>
    <t>-52415190</t>
  </si>
  <si>
    <t>156</t>
  </si>
  <si>
    <t>Pol80</t>
  </si>
  <si>
    <t>SPOLUPRACE S DODAVATELEM PRI zapojovani a zkouskach</t>
  </si>
  <si>
    <t>-1263438078</t>
  </si>
  <si>
    <t>157</t>
  </si>
  <si>
    <t>Pol81</t>
  </si>
  <si>
    <t>PROVEDENI REVIZNICH ZKOUSEK DLE CSN 331500 Revizni technik</t>
  </si>
  <si>
    <t>1373985233</t>
  </si>
  <si>
    <t>158</t>
  </si>
  <si>
    <t>254226405</t>
  </si>
  <si>
    <t>742</t>
  </si>
  <si>
    <t>Elektroinstalace - slaboproud</t>
  </si>
  <si>
    <t>159</t>
  </si>
  <si>
    <t>742011101</t>
  </si>
  <si>
    <t>PLC automat kompatibilní se systémem provozovatele, Radiomodem, veškeré prvky pro odjištění motorů a jejich řízení</t>
  </si>
  <si>
    <t>1452085252</t>
  </si>
  <si>
    <t>Elektromontáže - elektropřípojka</t>
  </si>
  <si>
    <t>160</t>
  </si>
  <si>
    <t>Pol1</t>
  </si>
  <si>
    <t>ELEKTROMĚROVý ROZVÁDĚČ EP112/NKP7P-C kompaktní pilíř pro ČEZ, E.ON, 3x32A/B</t>
  </si>
  <si>
    <t>-1521551285</t>
  </si>
  <si>
    <t>161</t>
  </si>
  <si>
    <t>-1786459815</t>
  </si>
  <si>
    <t>162</t>
  </si>
  <si>
    <t>2147354516</t>
  </si>
  <si>
    <t>163</t>
  </si>
  <si>
    <t>669732027</t>
  </si>
  <si>
    <t>164</t>
  </si>
  <si>
    <t>-1906666304</t>
  </si>
  <si>
    <t>165</t>
  </si>
  <si>
    <t>-1569368312</t>
  </si>
  <si>
    <t>166</t>
  </si>
  <si>
    <t>-1918328849</t>
  </si>
  <si>
    <t>167</t>
  </si>
  <si>
    <t>690512597</t>
  </si>
  <si>
    <t>168</t>
  </si>
  <si>
    <t>1060395960</t>
  </si>
  <si>
    <t>169</t>
  </si>
  <si>
    <t>429625938</t>
  </si>
  <si>
    <t>170</t>
  </si>
  <si>
    <t>1225905723</t>
  </si>
  <si>
    <t>171</t>
  </si>
  <si>
    <t>Pol2</t>
  </si>
  <si>
    <t>KABEL SILOVÝ,IZOLACE PVC S VODIČEM PE CYKY-J 4x16 mm2 , volně</t>
  </si>
  <si>
    <t>-764906649</t>
  </si>
  <si>
    <t>172</t>
  </si>
  <si>
    <t>Pol3</t>
  </si>
  <si>
    <t>UKONČENÍ KABELŮ DO 4x16 mm2</t>
  </si>
  <si>
    <t>1048997682</t>
  </si>
  <si>
    <t>173</t>
  </si>
  <si>
    <t>1672710336</t>
  </si>
  <si>
    <t>174</t>
  </si>
  <si>
    <t>285648462</t>
  </si>
  <si>
    <t>175</t>
  </si>
  <si>
    <t>-866200012</t>
  </si>
  <si>
    <t>176</t>
  </si>
  <si>
    <t>-2047411949</t>
  </si>
  <si>
    <t>177</t>
  </si>
  <si>
    <t>-704943112</t>
  </si>
  <si>
    <t>178</t>
  </si>
  <si>
    <t>1900813978</t>
  </si>
  <si>
    <t>762</t>
  </si>
  <si>
    <t>Konstrukce tesařské</t>
  </si>
  <si>
    <t>179</t>
  </si>
  <si>
    <t>762083122</t>
  </si>
  <si>
    <t>Impregnace řeziva proti dřevokaznému hmyzu, houbám a plísním máčením třída ohrožení 3 a 4</t>
  </si>
  <si>
    <t>2027173138</t>
  </si>
  <si>
    <t>0,63+1,5</t>
  </si>
  <si>
    <t>180</t>
  </si>
  <si>
    <t>762131124</t>
  </si>
  <si>
    <t>Montáž bednění stěn z hrubých prken na sraz</t>
  </si>
  <si>
    <t>-415420101</t>
  </si>
  <si>
    <t>"štíty" 3</t>
  </si>
  <si>
    <t>181</t>
  </si>
  <si>
    <t>60511081</t>
  </si>
  <si>
    <t>řezivo jehličnaté středové smrk tl 18-32mm dl 4-5m</t>
  </si>
  <si>
    <t>1421050969</t>
  </si>
  <si>
    <t>3,00*0,03</t>
  </si>
  <si>
    <t>182</t>
  </si>
  <si>
    <t>762341210</t>
  </si>
  <si>
    <t>Montáž bednění střech rovných a šikmých sklonu do 60° z hrubých prken na sraz</t>
  </si>
  <si>
    <t>1537087897</t>
  </si>
  <si>
    <t>183</t>
  </si>
  <si>
    <t>2120694308</t>
  </si>
  <si>
    <t>18,00*0,03</t>
  </si>
  <si>
    <t>184</t>
  </si>
  <si>
    <t>762395000</t>
  </si>
  <si>
    <t>Spojovací prostředky krovů, bednění, laťování, nadstřešních konstrukcí</t>
  </si>
  <si>
    <t>288633926</t>
  </si>
  <si>
    <t>0,54+0,09</t>
  </si>
  <si>
    <t>185</t>
  </si>
  <si>
    <t>998762101</t>
  </si>
  <si>
    <t>Přesun hmot tonážní pro kce tesařské v objektech v do 6 m</t>
  </si>
  <si>
    <t>1250088795</t>
  </si>
  <si>
    <t>763</t>
  </si>
  <si>
    <t>Konstrukce suché výstavby</t>
  </si>
  <si>
    <t>186</t>
  </si>
  <si>
    <t>763732113</t>
  </si>
  <si>
    <t>Montáž střešní konstrukce v do 10 m z příhradových vazníků konstrukční délky do 9 m</t>
  </si>
  <si>
    <t>1564128825</t>
  </si>
  <si>
    <t>"střecha vodojemu" 2,8*9</t>
  </si>
  <si>
    <t>187</t>
  </si>
  <si>
    <t>60512200</t>
  </si>
  <si>
    <t>příhradový vazník sedlový sušený neimpregnovaný dl do 9m</t>
  </si>
  <si>
    <t>569255318</t>
  </si>
  <si>
    <t>2,8*9</t>
  </si>
  <si>
    <t>188</t>
  </si>
  <si>
    <t>998763101</t>
  </si>
  <si>
    <t>Přesun hmot tonážní pro dřevostavby v objektech v do 12 m</t>
  </si>
  <si>
    <t>534309548</t>
  </si>
  <si>
    <t>764</t>
  </si>
  <si>
    <t>Konstrukce klempířské</t>
  </si>
  <si>
    <t>189</t>
  </si>
  <si>
    <t>764001114</t>
  </si>
  <si>
    <t>Montáž podkladního plechu rš do 400 mm</t>
  </si>
  <si>
    <t>-1743575874</t>
  </si>
  <si>
    <t>5,5*2</t>
  </si>
  <si>
    <t>190</t>
  </si>
  <si>
    <t>764002414</t>
  </si>
  <si>
    <t>Montáž strukturované oddělovací rohože jakkékoliv rš</t>
  </si>
  <si>
    <t>979938098</t>
  </si>
  <si>
    <t>18+3</t>
  </si>
  <si>
    <t>191</t>
  </si>
  <si>
    <t>28329223</t>
  </si>
  <si>
    <t>fólie difuzně propustné s nakašírovanou strukturovanou rohoží pod hladkou plechovou krytinu</t>
  </si>
  <si>
    <t>1417402846</t>
  </si>
  <si>
    <t>18,00*1,2</t>
  </si>
  <si>
    <t>192</t>
  </si>
  <si>
    <t>764011612</t>
  </si>
  <si>
    <t>Podkladní plech z Pz upraveným povrchem rš 200 mm</t>
  </si>
  <si>
    <t>1983184294</t>
  </si>
  <si>
    <t>"podklad u okapů" 5,5*2</t>
  </si>
  <si>
    <t>193</t>
  </si>
  <si>
    <t>764111641</t>
  </si>
  <si>
    <t>Krytina střechy rovné drážkováním ze svitků z Pz plechu s povrchovou úpravou do rš 670 mm sklonu do 30°</t>
  </si>
  <si>
    <t>54585953</t>
  </si>
  <si>
    <t>"střecha" 18</t>
  </si>
  <si>
    <t>194</t>
  </si>
  <si>
    <t>998764101</t>
  </si>
  <si>
    <t>Přesun hmot tonážní pro konstrukce klempířské v objektech v do 6 m</t>
  </si>
  <si>
    <t>-1046877245</t>
  </si>
  <si>
    <t>767</t>
  </si>
  <si>
    <t>Konstrukce zámečnické</t>
  </si>
  <si>
    <t>195</t>
  </si>
  <si>
    <t>767163201</t>
  </si>
  <si>
    <t>Montáž přímého kovového zábradlí z dílců do zdiva nebo lehčeného betonu na schodišti</t>
  </si>
  <si>
    <t>1778966405</t>
  </si>
  <si>
    <t>196</t>
  </si>
  <si>
    <t>55342285</t>
  </si>
  <si>
    <t>zábradlí s plochým sloupkem, prutovou výplní a horním kotvením</t>
  </si>
  <si>
    <t>-77167108</t>
  </si>
  <si>
    <t>197</t>
  </si>
  <si>
    <t>998767101</t>
  </si>
  <si>
    <t>Přesun hmot tonážní pro zámečnické konstrukce v objektech v do 6 m</t>
  </si>
  <si>
    <t>973159648</t>
  </si>
  <si>
    <t>198</t>
  </si>
  <si>
    <t>23101</t>
  </si>
  <si>
    <t>Přírubový kříž DN 80</t>
  </si>
  <si>
    <t>-1550199411</t>
  </si>
  <si>
    <t>199</t>
  </si>
  <si>
    <t>23102</t>
  </si>
  <si>
    <t>Klapka mezipřírubová DN 80</t>
  </si>
  <si>
    <t>151512026</t>
  </si>
  <si>
    <t>200</t>
  </si>
  <si>
    <t>23103</t>
  </si>
  <si>
    <t>Redukční přechod přírubový DN 80/50</t>
  </si>
  <si>
    <t>372192984</t>
  </si>
  <si>
    <t>201</t>
  </si>
  <si>
    <t>23104</t>
  </si>
  <si>
    <t>Filtr přírubový DN 50</t>
  </si>
  <si>
    <t>-1091190632</t>
  </si>
  <si>
    <t>202</t>
  </si>
  <si>
    <t>23105</t>
  </si>
  <si>
    <t>Dvoupřírubový kus dl 300 DN 50</t>
  </si>
  <si>
    <t>-1953538407</t>
  </si>
  <si>
    <t>203</t>
  </si>
  <si>
    <t>23106</t>
  </si>
  <si>
    <t>Vodoměr přírubový DN 50</t>
  </si>
  <si>
    <t>-1425178419</t>
  </si>
  <si>
    <t>204</t>
  </si>
  <si>
    <t>23107</t>
  </si>
  <si>
    <t>Dvoupřírubový kus dl 150 DN 50</t>
  </si>
  <si>
    <t>645939399</t>
  </si>
  <si>
    <t>205</t>
  </si>
  <si>
    <t>23108</t>
  </si>
  <si>
    <t>Koleno patní přírubové DN 80</t>
  </si>
  <si>
    <t>-1943012613</t>
  </si>
  <si>
    <t>206</t>
  </si>
  <si>
    <t>23109</t>
  </si>
  <si>
    <t>Koleno přírubové DN 80</t>
  </si>
  <si>
    <t>-892914245</t>
  </si>
  <si>
    <t>207</t>
  </si>
  <si>
    <t>23110</t>
  </si>
  <si>
    <t>Dvoupřírubový kus dl 800 DN 80</t>
  </si>
  <si>
    <t>-231367845</t>
  </si>
  <si>
    <t>208</t>
  </si>
  <si>
    <t>23111</t>
  </si>
  <si>
    <t>T kus přírubový DN 80/80</t>
  </si>
  <si>
    <t>228488357</t>
  </si>
  <si>
    <t>209</t>
  </si>
  <si>
    <t>23112</t>
  </si>
  <si>
    <t>Vzdušník DN 80</t>
  </si>
  <si>
    <t>-825035647</t>
  </si>
  <si>
    <t>210</t>
  </si>
  <si>
    <t>23113</t>
  </si>
  <si>
    <t>Dvoupřírubový kus dl 1000 DN 80</t>
  </si>
  <si>
    <t>1400184270</t>
  </si>
  <si>
    <t>211</t>
  </si>
  <si>
    <t>23114</t>
  </si>
  <si>
    <t>Příruba s vnitřním závitem DN 80/1"</t>
  </si>
  <si>
    <t>1563840802</t>
  </si>
  <si>
    <t>212</t>
  </si>
  <si>
    <t>23115</t>
  </si>
  <si>
    <t>Dvoupřírubový kus dl 600 DN 80</t>
  </si>
  <si>
    <t>-193417484</t>
  </si>
  <si>
    <t>213</t>
  </si>
  <si>
    <t>23116</t>
  </si>
  <si>
    <t>Vtokový koš DN 80</t>
  </si>
  <si>
    <t>70486387</t>
  </si>
  <si>
    <t>214</t>
  </si>
  <si>
    <t>23117</t>
  </si>
  <si>
    <t>Přírubový kus DN 50</t>
  </si>
  <si>
    <t>-826778107</t>
  </si>
  <si>
    <t>215</t>
  </si>
  <si>
    <t>23118</t>
  </si>
  <si>
    <t>Odbočovací 90 st. kus DN 110</t>
  </si>
  <si>
    <t>-637183611</t>
  </si>
  <si>
    <t>216</t>
  </si>
  <si>
    <t>23119</t>
  </si>
  <si>
    <t>Klapka mezipřírubová DN 50</t>
  </si>
  <si>
    <t>90429866</t>
  </si>
  <si>
    <t>217</t>
  </si>
  <si>
    <t>23120</t>
  </si>
  <si>
    <t>Koleno 45 st. DN 63</t>
  </si>
  <si>
    <t>1990491137</t>
  </si>
  <si>
    <t>218</t>
  </si>
  <si>
    <t>23121</t>
  </si>
  <si>
    <t>Trubka PVC DN 110</t>
  </si>
  <si>
    <t>1304026644</t>
  </si>
  <si>
    <t>219</t>
  </si>
  <si>
    <t>23122</t>
  </si>
  <si>
    <t>Koleno 90 st. PVC DN 110</t>
  </si>
  <si>
    <t>631452798</t>
  </si>
  <si>
    <t>220</t>
  </si>
  <si>
    <t>23123</t>
  </si>
  <si>
    <t>Trubka PVC DN 125</t>
  </si>
  <si>
    <t>-714450319</t>
  </si>
  <si>
    <t>221</t>
  </si>
  <si>
    <t>23124</t>
  </si>
  <si>
    <t>Kulový ventil zahradní</t>
  </si>
  <si>
    <t>917622032</t>
  </si>
  <si>
    <t>222</t>
  </si>
  <si>
    <t>23125</t>
  </si>
  <si>
    <t>Koleno 90 st. DN 125</t>
  </si>
  <si>
    <t>-1882864463</t>
  </si>
  <si>
    <t>223</t>
  </si>
  <si>
    <t>23126</t>
  </si>
  <si>
    <t>Zpětná klapka DN 80</t>
  </si>
  <si>
    <t>-859779554</t>
  </si>
  <si>
    <t>224</t>
  </si>
  <si>
    <t>23127</t>
  </si>
  <si>
    <t>Koleno 45 st. DN 110</t>
  </si>
  <si>
    <t>-436995341</t>
  </si>
  <si>
    <t>225</t>
  </si>
  <si>
    <t>23128</t>
  </si>
  <si>
    <t>Odbočovací kus 45 st. DN 110</t>
  </si>
  <si>
    <t>456619372</t>
  </si>
  <si>
    <t>226</t>
  </si>
  <si>
    <t>23129</t>
  </si>
  <si>
    <t>Odbočovací kus 90 st. DN 125</t>
  </si>
  <si>
    <t>141453606</t>
  </si>
  <si>
    <t>227</t>
  </si>
  <si>
    <t>23130</t>
  </si>
  <si>
    <t>Odbočovací kus 45 st. DN 110/63</t>
  </si>
  <si>
    <t>2065647763</t>
  </si>
  <si>
    <t>228</t>
  </si>
  <si>
    <t>23131</t>
  </si>
  <si>
    <t>Přírubový přechod na PE DN 50/63</t>
  </si>
  <si>
    <t>-1041551867</t>
  </si>
  <si>
    <t>229</t>
  </si>
  <si>
    <t>23132</t>
  </si>
  <si>
    <t>Trouba dvouppřírubová dl. 500 DN 100</t>
  </si>
  <si>
    <t>-1133716104</t>
  </si>
  <si>
    <t>230</t>
  </si>
  <si>
    <t>23133</t>
  </si>
  <si>
    <t>Přírubové koleno DN 100</t>
  </si>
  <si>
    <t>1649591553</t>
  </si>
  <si>
    <t>231</t>
  </si>
  <si>
    <t>23134</t>
  </si>
  <si>
    <t>Trouba dvoupřírubová dl. 200 DN 100</t>
  </si>
  <si>
    <t>1076575839</t>
  </si>
  <si>
    <t>232</t>
  </si>
  <si>
    <t>23135</t>
  </si>
  <si>
    <t>Trouba dvoupřírubová dl. 400 DN 100</t>
  </si>
  <si>
    <t>1802773162</t>
  </si>
  <si>
    <t>233</t>
  </si>
  <si>
    <t>23136</t>
  </si>
  <si>
    <t>Přírubový přechod DN 100/50</t>
  </si>
  <si>
    <t>1290723989</t>
  </si>
  <si>
    <t>234</t>
  </si>
  <si>
    <t>23137</t>
  </si>
  <si>
    <t>Trouba dvoupřírubová dl. 100 DN 50</t>
  </si>
  <si>
    <t>95754878</t>
  </si>
  <si>
    <t>235</t>
  </si>
  <si>
    <t>23138</t>
  </si>
  <si>
    <t>Trouba dvoupřírubová dl. 250 DN 50</t>
  </si>
  <si>
    <t>-1116550078</t>
  </si>
  <si>
    <t>236</t>
  </si>
  <si>
    <t>23139</t>
  </si>
  <si>
    <t xml:space="preserve">Kulový ventil DN 100 s vypuštěním DN 50 </t>
  </si>
  <si>
    <t>-1482033688</t>
  </si>
  <si>
    <t>237</t>
  </si>
  <si>
    <t>23140</t>
  </si>
  <si>
    <t xml:space="preserve">Šoupě DN 100 </t>
  </si>
  <si>
    <t>-1515744873</t>
  </si>
  <si>
    <t>238</t>
  </si>
  <si>
    <t>23141</t>
  </si>
  <si>
    <t xml:space="preserve">Lemový nákružek PE/LT DN 100 </t>
  </si>
  <si>
    <t>1183716273</t>
  </si>
  <si>
    <t>239</t>
  </si>
  <si>
    <t>23142</t>
  </si>
  <si>
    <t>Lemový nákružek PE/LTDN 150</t>
  </si>
  <si>
    <t>-2082256798</t>
  </si>
  <si>
    <t>240</t>
  </si>
  <si>
    <t>23143</t>
  </si>
  <si>
    <t>Přírubový přechod DN 150/100</t>
  </si>
  <si>
    <t>1101863052</t>
  </si>
  <si>
    <t>241</t>
  </si>
  <si>
    <t>23144</t>
  </si>
  <si>
    <t>Gumový kompenzátor DN 150</t>
  </si>
  <si>
    <t>89136904</t>
  </si>
  <si>
    <t>242</t>
  </si>
  <si>
    <t>23201</t>
  </si>
  <si>
    <t>Trouba přírubová LT DN 100</t>
  </si>
  <si>
    <t>755396240</t>
  </si>
  <si>
    <t>243</t>
  </si>
  <si>
    <t>23202</t>
  </si>
  <si>
    <t>Koleno přírubové 90 st. LT DN 100</t>
  </si>
  <si>
    <t>1953213491</t>
  </si>
  <si>
    <t>244</t>
  </si>
  <si>
    <t>23203</t>
  </si>
  <si>
    <t>Výtoková tvarovka LT DN 100</t>
  </si>
  <si>
    <t>132719578</t>
  </si>
  <si>
    <t>245</t>
  </si>
  <si>
    <t>23204</t>
  </si>
  <si>
    <t>Kotvení nerez pro LT DN 100</t>
  </si>
  <si>
    <t>781563727</t>
  </si>
  <si>
    <t>246</t>
  </si>
  <si>
    <t>23205</t>
  </si>
  <si>
    <t>231609413</t>
  </si>
  <si>
    <t>247</t>
  </si>
  <si>
    <t>23301</t>
  </si>
  <si>
    <t>Přírubová trouba LT DN 100</t>
  </si>
  <si>
    <t>-424011660</t>
  </si>
  <si>
    <t>248</t>
  </si>
  <si>
    <t>23302</t>
  </si>
  <si>
    <t>-1222807452</t>
  </si>
  <si>
    <t>249</t>
  </si>
  <si>
    <t>23303</t>
  </si>
  <si>
    <t>1581432989</t>
  </si>
  <si>
    <t>250</t>
  </si>
  <si>
    <t>23401</t>
  </si>
  <si>
    <t>PVC DN 100</t>
  </si>
  <si>
    <t>-1425946743</t>
  </si>
  <si>
    <t>251</t>
  </si>
  <si>
    <t>23402</t>
  </si>
  <si>
    <t>Koleno PVC 30 st. DN 100</t>
  </si>
  <si>
    <t>732422774</t>
  </si>
  <si>
    <t>252</t>
  </si>
  <si>
    <t>23403</t>
  </si>
  <si>
    <t xml:space="preserve">Uzávěr PVC  DN 100</t>
  </si>
  <si>
    <t>-251538984</t>
  </si>
  <si>
    <t>253</t>
  </si>
  <si>
    <t>23404</t>
  </si>
  <si>
    <t>Bezpečnostní přeliv</t>
  </si>
  <si>
    <t>-49886941</t>
  </si>
  <si>
    <t>254</t>
  </si>
  <si>
    <t>23405</t>
  </si>
  <si>
    <t>PVC DN 125</t>
  </si>
  <si>
    <t>-1627394906</t>
  </si>
  <si>
    <t>255</t>
  </si>
  <si>
    <t>23406</t>
  </si>
  <si>
    <t>Kotvení nerez pro PVC</t>
  </si>
  <si>
    <t>-458411940</t>
  </si>
  <si>
    <t>256</t>
  </si>
  <si>
    <t>23407</t>
  </si>
  <si>
    <t>1962944223</t>
  </si>
  <si>
    <t>257</t>
  </si>
  <si>
    <t>23501</t>
  </si>
  <si>
    <t>-680209266</t>
  </si>
  <si>
    <t>258</t>
  </si>
  <si>
    <t>23502</t>
  </si>
  <si>
    <t>Koleno PVC 90 st. DN 125</t>
  </si>
  <si>
    <t>1538354638</t>
  </si>
  <si>
    <t>259</t>
  </si>
  <si>
    <t>23503</t>
  </si>
  <si>
    <t>T kus PVC 90 st. DN 125</t>
  </si>
  <si>
    <t>-530399266</t>
  </si>
  <si>
    <t>260</t>
  </si>
  <si>
    <t>23504</t>
  </si>
  <si>
    <t>žaluzie proti dešti, síťka proti hmyzu a myším, pylový filtr DN 125</t>
  </si>
  <si>
    <t>2032826953</t>
  </si>
  <si>
    <t>261</t>
  </si>
  <si>
    <t>23505</t>
  </si>
  <si>
    <t>1610451018</t>
  </si>
  <si>
    <t>262</t>
  </si>
  <si>
    <t>-638431587</t>
  </si>
  <si>
    <t>263</t>
  </si>
  <si>
    <t>351881101</t>
  </si>
  <si>
    <t>GHV30/22SV06F075T/ 4C Automatická čerpací stanice D+M</t>
  </si>
  <si>
    <t>-752190627</t>
  </si>
  <si>
    <t xml:space="preserve">Automarická čerpací stanice  se třemi celonerezovými vertikálními čerpadly dle specifikace v PD</t>
  </si>
  <si>
    <t>Qats 3x0+7,0 l/s při Hč 59 m.v.s 3x7,5 kW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</si>
</sst>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4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4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8</v>
      </c>
      <c r="BT3" s="17" t="s">
        <v>9</v>
      </c>
    </row>
    <row r="4" s="1" customFormat="1" ht="24.96" customHeight="1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11</v>
      </c>
      <c r="BE4" s="25" t="s">
        <v>12</v>
      </c>
      <c r="BS4" s="17" t="s">
        <v>6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26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26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26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26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26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20230309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Rozvoj centrální a průyslové zóny a dopravní infrastruktury SOLNICE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6. 11. 2021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331 - Kanalizace'!J30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'SO 331 - Kanalizace'!P129</f>
        <v>0</v>
      </c>
      <c r="AV95" s="128">
        <f>'SO 331 - Kanalizace'!J33</f>
        <v>0</v>
      </c>
      <c r="AW95" s="128">
        <f>'SO 331 - Kanalizace'!J34</f>
        <v>0</v>
      </c>
      <c r="AX95" s="128">
        <f>'SO 331 - Kanalizace'!J35</f>
        <v>0</v>
      </c>
      <c r="AY95" s="128">
        <f>'SO 331 - Kanalizace'!J36</f>
        <v>0</v>
      </c>
      <c r="AZ95" s="128">
        <f>'SO 331 - Kanalizace'!F33</f>
        <v>0</v>
      </c>
      <c r="BA95" s="128">
        <f>'SO 331 - Kanalizace'!F34</f>
        <v>0</v>
      </c>
      <c r="BB95" s="128">
        <f>'SO 331 - Kanalizace'!F35</f>
        <v>0</v>
      </c>
      <c r="BC95" s="128">
        <f>'SO 331 - Kanalizace'!F36</f>
        <v>0</v>
      </c>
      <c r="BD95" s="130">
        <f>'SO 331 - Kanalizace'!F37</f>
        <v>0</v>
      </c>
      <c r="BE95" s="7"/>
      <c r="BT95" s="131" t="s">
        <v>8</v>
      </c>
      <c r="BV95" s="131" t="s">
        <v>76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78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341 - Vodovod JIH'!J30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81</v>
      </c>
      <c r="AR96" s="126"/>
      <c r="AS96" s="127">
        <v>0</v>
      </c>
      <c r="AT96" s="128">
        <f>ROUND(SUM(AV96:AW96),2)</f>
        <v>0</v>
      </c>
      <c r="AU96" s="129">
        <f>'SO 341 - Vodovod JIH'!P122</f>
        <v>0</v>
      </c>
      <c r="AV96" s="128">
        <f>'SO 341 - Vodovod JIH'!J33</f>
        <v>0</v>
      </c>
      <c r="AW96" s="128">
        <f>'SO 341 - Vodovod JIH'!J34</f>
        <v>0</v>
      </c>
      <c r="AX96" s="128">
        <f>'SO 341 - Vodovod JIH'!J35</f>
        <v>0</v>
      </c>
      <c r="AY96" s="128">
        <f>'SO 341 - Vodovod JIH'!J36</f>
        <v>0</v>
      </c>
      <c r="AZ96" s="128">
        <f>'SO 341 - Vodovod JIH'!F33</f>
        <v>0</v>
      </c>
      <c r="BA96" s="128">
        <f>'SO 341 - Vodovod JIH'!F34</f>
        <v>0</v>
      </c>
      <c r="BB96" s="128">
        <f>'SO 341 - Vodovod JIH'!F35</f>
        <v>0</v>
      </c>
      <c r="BC96" s="128">
        <f>'SO 341 - Vodovod JIH'!F36</f>
        <v>0</v>
      </c>
      <c r="BD96" s="130">
        <f>'SO 341 - Vodovod JIH'!F37</f>
        <v>0</v>
      </c>
      <c r="BE96" s="7"/>
      <c r="BT96" s="131" t="s">
        <v>8</v>
      </c>
      <c r="BV96" s="131" t="s">
        <v>76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78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342 - Vodojem'!J30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81</v>
      </c>
      <c r="AR97" s="126"/>
      <c r="AS97" s="132">
        <v>0</v>
      </c>
      <c r="AT97" s="133">
        <f>ROUND(SUM(AV97:AW97),2)</f>
        <v>0</v>
      </c>
      <c r="AU97" s="134">
        <f>'SO 342 - Vodojem'!P140</f>
        <v>0</v>
      </c>
      <c r="AV97" s="133">
        <f>'SO 342 - Vodojem'!J33</f>
        <v>0</v>
      </c>
      <c r="AW97" s="133">
        <f>'SO 342 - Vodojem'!J34</f>
        <v>0</v>
      </c>
      <c r="AX97" s="133">
        <f>'SO 342 - Vodojem'!J35</f>
        <v>0</v>
      </c>
      <c r="AY97" s="133">
        <f>'SO 342 - Vodojem'!J36</f>
        <v>0</v>
      </c>
      <c r="AZ97" s="133">
        <f>'SO 342 - Vodojem'!F33</f>
        <v>0</v>
      </c>
      <c r="BA97" s="133">
        <f>'SO 342 - Vodojem'!F34</f>
        <v>0</v>
      </c>
      <c r="BB97" s="133">
        <f>'SO 342 - Vodojem'!F35</f>
        <v>0</v>
      </c>
      <c r="BC97" s="133">
        <f>'SO 342 - Vodojem'!F36</f>
        <v>0</v>
      </c>
      <c r="BD97" s="135">
        <f>'SO 342 - Vodojem'!F37</f>
        <v>0</v>
      </c>
      <c r="BE97" s="7"/>
      <c r="BT97" s="131" t="s">
        <v>8</v>
      </c>
      <c r="BV97" s="131" t="s">
        <v>76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oPo70TdW1r37LqG1k/vrVlUQnoCKVLgyYynQHg7Hqf9xBa1nLkC/CVYnI2f/nM6ieEmz2V6gvl6/ZrnYAX8++g==" hashValue="Kly85bpjvVIJ1whU0zUuY6OVJWIq9+STYkHyir0SkkUYcXBYdciAUEUIBh0OUbUiEPrYUGFLGZzIlGr8tPAZl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331 - Kanalizace'!C2" display="/"/>
    <hyperlink ref="A96" location="'SO 341 - Vodovod JIH'!C2" display="/"/>
    <hyperlink ref="A97" location="'SO 342 - Vodojem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hidden="1" s="1" customFormat="1" ht="24.96" customHeight="1">
      <c r="B4" s="20"/>
      <c r="D4" s="138" t="s">
        <v>90</v>
      </c>
      <c r="L4" s="20"/>
      <c r="M4" s="139" t="s">
        <v>11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Rozvoj centrální a průyslové zóny a dopravní infrastruktury SOLNICE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6. 11. 2021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ROUND((SUM(BE129:BE377)),  2)</f>
        <v>0</v>
      </c>
      <c r="G33" s="38"/>
      <c r="H33" s="38"/>
      <c r="I33" s="155">
        <v>0.20999999999999999</v>
      </c>
      <c r="J33" s="154">
        <f>ROUND(((SUM(BE129:BE377))*I33),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40</v>
      </c>
      <c r="F34" s="154">
        <f>ROUND((SUM(BF129:BF377)),  2)</f>
        <v>0</v>
      </c>
      <c r="G34" s="38"/>
      <c r="H34" s="38"/>
      <c r="I34" s="155">
        <v>0.14999999999999999</v>
      </c>
      <c r="J34" s="154">
        <f>ROUND(((SUM(BF129:BF377))*I34),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ROUND((SUM(BG129:BG377)),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ROUND((SUM(BH129:BH377)),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ROUND((SUM(BI129:BI377)),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Rozvoj centrální a průyslové zóny a dopravní infrastruktury SOLNICE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331 -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6. 11. 2021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J130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J131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100</v>
      </c>
      <c r="E99" s="188"/>
      <c r="F99" s="188"/>
      <c r="G99" s="188"/>
      <c r="H99" s="188"/>
      <c r="I99" s="188"/>
      <c r="J99" s="189">
        <f>J205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101</v>
      </c>
      <c r="E100" s="188"/>
      <c r="F100" s="188"/>
      <c r="G100" s="188"/>
      <c r="H100" s="188"/>
      <c r="I100" s="188"/>
      <c r="J100" s="189">
        <f>J217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102</v>
      </c>
      <c r="E101" s="188"/>
      <c r="F101" s="188"/>
      <c r="G101" s="188"/>
      <c r="H101" s="188"/>
      <c r="I101" s="188"/>
      <c r="J101" s="189">
        <f>J224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103</v>
      </c>
      <c r="E102" s="188"/>
      <c r="F102" s="188"/>
      <c r="G102" s="188"/>
      <c r="H102" s="188"/>
      <c r="I102" s="188"/>
      <c r="J102" s="189">
        <f>J307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104</v>
      </c>
      <c r="E103" s="188"/>
      <c r="F103" s="188"/>
      <c r="G103" s="188"/>
      <c r="H103" s="188"/>
      <c r="I103" s="188"/>
      <c r="J103" s="189">
        <f>J312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105</v>
      </c>
      <c r="E104" s="182"/>
      <c r="F104" s="182"/>
      <c r="G104" s="182"/>
      <c r="H104" s="182"/>
      <c r="I104" s="182"/>
      <c r="J104" s="183">
        <f>J314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106</v>
      </c>
      <c r="E105" s="188"/>
      <c r="F105" s="188"/>
      <c r="G105" s="188"/>
      <c r="H105" s="188"/>
      <c r="I105" s="188"/>
      <c r="J105" s="189">
        <f>J315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107</v>
      </c>
      <c r="E106" s="188"/>
      <c r="F106" s="188"/>
      <c r="G106" s="188"/>
      <c r="H106" s="188"/>
      <c r="I106" s="188"/>
      <c r="J106" s="189">
        <f>J336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108</v>
      </c>
      <c r="E107" s="182"/>
      <c r="F107" s="182"/>
      <c r="G107" s="182"/>
      <c r="H107" s="182"/>
      <c r="I107" s="182"/>
      <c r="J107" s="183">
        <f>J356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5"/>
      <c r="C108" s="186"/>
      <c r="D108" s="187" t="s">
        <v>109</v>
      </c>
      <c r="E108" s="188"/>
      <c r="F108" s="188"/>
      <c r="G108" s="188"/>
      <c r="H108" s="188"/>
      <c r="I108" s="188"/>
      <c r="J108" s="189">
        <f>J357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110</v>
      </c>
      <c r="E109" s="188"/>
      <c r="F109" s="188"/>
      <c r="G109" s="188"/>
      <c r="H109" s="188"/>
      <c r="I109" s="188"/>
      <c r="J109" s="189">
        <f>J359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111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74" t="str">
        <f>E7</f>
        <v>Rozvoj centrální a průyslové zóny a dopravní infrastruktury SOLNICE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91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SO 331 - Kanalizace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 xml:space="preserve"> </v>
      </c>
      <c r="G123" s="40"/>
      <c r="H123" s="40"/>
      <c r="I123" s="32" t="s">
        <v>22</v>
      </c>
      <c r="J123" s="79" t="str">
        <f>IF(J12="","",J12)</f>
        <v>6. 11. 2021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 xml:space="preserve"> </v>
      </c>
      <c r="G125" s="40"/>
      <c r="H125" s="40"/>
      <c r="I125" s="32" t="s">
        <v>30</v>
      </c>
      <c r="J125" s="36" t="str">
        <f>E21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32" t="s">
        <v>32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1"/>
      <c r="B128" s="192"/>
      <c r="C128" s="193" t="s">
        <v>112</v>
      </c>
      <c r="D128" s="194" t="s">
        <v>59</v>
      </c>
      <c r="E128" s="194" t="s">
        <v>55</v>
      </c>
      <c r="F128" s="194" t="s">
        <v>56</v>
      </c>
      <c r="G128" s="194" t="s">
        <v>113</v>
      </c>
      <c r="H128" s="194" t="s">
        <v>114</v>
      </c>
      <c r="I128" s="194" t="s">
        <v>115</v>
      </c>
      <c r="J128" s="194" t="s">
        <v>95</v>
      </c>
      <c r="K128" s="195" t="s">
        <v>116</v>
      </c>
      <c r="L128" s="196"/>
      <c r="M128" s="100" t="s">
        <v>1</v>
      </c>
      <c r="N128" s="101" t="s">
        <v>38</v>
      </c>
      <c r="O128" s="101" t="s">
        <v>117</v>
      </c>
      <c r="P128" s="101" t="s">
        <v>118</v>
      </c>
      <c r="Q128" s="101" t="s">
        <v>119</v>
      </c>
      <c r="R128" s="101" t="s">
        <v>120</v>
      </c>
      <c r="S128" s="101" t="s">
        <v>121</v>
      </c>
      <c r="T128" s="102" t="s">
        <v>122</v>
      </c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</row>
    <row r="129" s="2" customFormat="1" ht="22.8" customHeight="1">
      <c r="A129" s="38"/>
      <c r="B129" s="39"/>
      <c r="C129" s="107" t="s">
        <v>123</v>
      </c>
      <c r="D129" s="40"/>
      <c r="E129" s="40"/>
      <c r="F129" s="40"/>
      <c r="G129" s="40"/>
      <c r="H129" s="40"/>
      <c r="I129" s="40"/>
      <c r="J129" s="197">
        <f>BK129</f>
        <v>0</v>
      </c>
      <c r="K129" s="40"/>
      <c r="L129" s="44"/>
      <c r="M129" s="103"/>
      <c r="N129" s="198"/>
      <c r="O129" s="104"/>
      <c r="P129" s="199">
        <f>P130+P314+P356</f>
        <v>0</v>
      </c>
      <c r="Q129" s="104"/>
      <c r="R129" s="199">
        <f>R130+R314+R356</f>
        <v>668.62239019999993</v>
      </c>
      <c r="S129" s="104"/>
      <c r="T129" s="200">
        <f>T130+T314+T356</f>
        <v>27.007999999999999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73</v>
      </c>
      <c r="AU129" s="17" t="s">
        <v>97</v>
      </c>
      <c r="BK129" s="201">
        <f>BK130+BK314+BK356</f>
        <v>0</v>
      </c>
    </row>
    <row r="130" s="12" customFormat="1" ht="25.92" customHeight="1">
      <c r="A130" s="12"/>
      <c r="B130" s="202"/>
      <c r="C130" s="203"/>
      <c r="D130" s="204" t="s">
        <v>73</v>
      </c>
      <c r="E130" s="205" t="s">
        <v>124</v>
      </c>
      <c r="F130" s="205" t="s">
        <v>125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P131+P205+P217+P224+P307+P312</f>
        <v>0</v>
      </c>
      <c r="Q130" s="210"/>
      <c r="R130" s="211">
        <f>R131+R205+R217+R224+R307+R312</f>
        <v>668.62239019999993</v>
      </c>
      <c r="S130" s="210"/>
      <c r="T130" s="212">
        <f>T131+T205+T217+T224+T307+T312</f>
        <v>27.007999999999999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</v>
      </c>
      <c r="AT130" s="214" t="s">
        <v>73</v>
      </c>
      <c r="AU130" s="214" t="s">
        <v>74</v>
      </c>
      <c r="AY130" s="213" t="s">
        <v>126</v>
      </c>
      <c r="BK130" s="215">
        <f>BK131+BK205+BK217+BK224+BK307+BK312</f>
        <v>0</v>
      </c>
    </row>
    <row r="131" s="12" customFormat="1" ht="22.8" customHeight="1">
      <c r="A131" s="12"/>
      <c r="B131" s="202"/>
      <c r="C131" s="203"/>
      <c r="D131" s="204" t="s">
        <v>73</v>
      </c>
      <c r="E131" s="216" t="s">
        <v>8</v>
      </c>
      <c r="F131" s="216" t="s">
        <v>127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SUM(P132:P204)</f>
        <v>0</v>
      </c>
      <c r="Q131" s="210"/>
      <c r="R131" s="211">
        <f>SUM(R132:R204)</f>
        <v>11.6612262</v>
      </c>
      <c r="S131" s="210"/>
      <c r="T131" s="212">
        <f>SUM(T132:T204)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</v>
      </c>
      <c r="AT131" s="214" t="s">
        <v>73</v>
      </c>
      <c r="AU131" s="214" t="s">
        <v>8</v>
      </c>
      <c r="AY131" s="213" t="s">
        <v>126</v>
      </c>
      <c r="BK131" s="215">
        <f>SUM(BK132:BK204)</f>
        <v>0</v>
      </c>
    </row>
    <row r="132" s="2" customFormat="1" ht="16.5" customHeight="1">
      <c r="A132" s="38"/>
      <c r="B132" s="39"/>
      <c r="C132" s="218" t="s">
        <v>8</v>
      </c>
      <c r="D132" s="218" t="s">
        <v>128</v>
      </c>
      <c r="E132" s="219" t="s">
        <v>129</v>
      </c>
      <c r="F132" s="220" t="s">
        <v>130</v>
      </c>
      <c r="G132" s="221" t="s">
        <v>131</v>
      </c>
      <c r="H132" s="222">
        <v>20</v>
      </c>
      <c r="I132" s="223"/>
      <c r="J132" s="222">
        <f>ROUND(I132*H132,0)</f>
        <v>0</v>
      </c>
      <c r="K132" s="220" t="s">
        <v>132</v>
      </c>
      <c r="L132" s="44"/>
      <c r="M132" s="224" t="s">
        <v>1</v>
      </c>
      <c r="N132" s="225" t="s">
        <v>39</v>
      </c>
      <c r="O132" s="91"/>
      <c r="P132" s="226">
        <f>O132*H132</f>
        <v>0</v>
      </c>
      <c r="Q132" s="226">
        <v>0.026980000000000001</v>
      </c>
      <c r="R132" s="226">
        <f>Q132*H132</f>
        <v>0.53959999999999997</v>
      </c>
      <c r="S132" s="226">
        <v>0</v>
      </c>
      <c r="T132" s="22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8" t="s">
        <v>133</v>
      </c>
      <c r="AT132" s="228" t="s">
        <v>128</v>
      </c>
      <c r="AU132" s="228" t="s">
        <v>83</v>
      </c>
      <c r="AY132" s="17" t="s">
        <v>126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7" t="s">
        <v>8</v>
      </c>
      <c r="BK132" s="229">
        <f>ROUND(I132*H132,0)</f>
        <v>0</v>
      </c>
      <c r="BL132" s="17" t="s">
        <v>133</v>
      </c>
      <c r="BM132" s="228" t="s">
        <v>134</v>
      </c>
    </row>
    <row r="133" s="13" customFormat="1">
      <c r="A133" s="13"/>
      <c r="B133" s="230"/>
      <c r="C133" s="231"/>
      <c r="D133" s="232" t="s">
        <v>135</v>
      </c>
      <c r="E133" s="233" t="s">
        <v>1</v>
      </c>
      <c r="F133" s="234" t="s">
        <v>136</v>
      </c>
      <c r="G133" s="231"/>
      <c r="H133" s="235">
        <v>20</v>
      </c>
      <c r="I133" s="236"/>
      <c r="J133" s="231"/>
      <c r="K133" s="231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135</v>
      </c>
      <c r="AU133" s="241" t="s">
        <v>83</v>
      </c>
      <c r="AV133" s="13" t="s">
        <v>83</v>
      </c>
      <c r="AW133" s="13" t="s">
        <v>31</v>
      </c>
      <c r="AX133" s="13" t="s">
        <v>8</v>
      </c>
      <c r="AY133" s="241" t="s">
        <v>126</v>
      </c>
    </row>
    <row r="134" s="2" customFormat="1" ht="33" customHeight="1">
      <c r="A134" s="38"/>
      <c r="B134" s="39"/>
      <c r="C134" s="218" t="s">
        <v>83</v>
      </c>
      <c r="D134" s="218" t="s">
        <v>128</v>
      </c>
      <c r="E134" s="219" t="s">
        <v>137</v>
      </c>
      <c r="F134" s="220" t="s">
        <v>138</v>
      </c>
      <c r="G134" s="221" t="s">
        <v>139</v>
      </c>
      <c r="H134" s="222">
        <v>209.69999999999999</v>
      </c>
      <c r="I134" s="223"/>
      <c r="J134" s="222">
        <f>ROUND(I134*H134,0)</f>
        <v>0</v>
      </c>
      <c r="K134" s="220" t="s">
        <v>132</v>
      </c>
      <c r="L134" s="44"/>
      <c r="M134" s="224" t="s">
        <v>1</v>
      </c>
      <c r="N134" s="225" t="s">
        <v>39</v>
      </c>
      <c r="O134" s="91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8" t="s">
        <v>133</v>
      </c>
      <c r="AT134" s="228" t="s">
        <v>128</v>
      </c>
      <c r="AU134" s="228" t="s">
        <v>83</v>
      </c>
      <c r="AY134" s="17" t="s">
        <v>126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7" t="s">
        <v>8</v>
      </c>
      <c r="BK134" s="229">
        <f>ROUND(I134*H134,0)</f>
        <v>0</v>
      </c>
      <c r="BL134" s="17" t="s">
        <v>133</v>
      </c>
      <c r="BM134" s="228" t="s">
        <v>140</v>
      </c>
    </row>
    <row r="135" s="13" customFormat="1">
      <c r="A135" s="13"/>
      <c r="B135" s="230"/>
      <c r="C135" s="231"/>
      <c r="D135" s="232" t="s">
        <v>135</v>
      </c>
      <c r="E135" s="233" t="s">
        <v>1</v>
      </c>
      <c r="F135" s="234" t="s">
        <v>141</v>
      </c>
      <c r="G135" s="231"/>
      <c r="H135" s="235">
        <v>112.5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135</v>
      </c>
      <c r="AU135" s="241" t="s">
        <v>83</v>
      </c>
      <c r="AV135" s="13" t="s">
        <v>83</v>
      </c>
      <c r="AW135" s="13" t="s">
        <v>31</v>
      </c>
      <c r="AX135" s="13" t="s">
        <v>74</v>
      </c>
      <c r="AY135" s="241" t="s">
        <v>126</v>
      </c>
    </row>
    <row r="136" s="13" customFormat="1">
      <c r="A136" s="13"/>
      <c r="B136" s="230"/>
      <c r="C136" s="231"/>
      <c r="D136" s="232" t="s">
        <v>135</v>
      </c>
      <c r="E136" s="233" t="s">
        <v>1</v>
      </c>
      <c r="F136" s="234" t="s">
        <v>142</v>
      </c>
      <c r="G136" s="231"/>
      <c r="H136" s="235">
        <v>97.200000000000003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135</v>
      </c>
      <c r="AU136" s="241" t="s">
        <v>83</v>
      </c>
      <c r="AV136" s="13" t="s">
        <v>83</v>
      </c>
      <c r="AW136" s="13" t="s">
        <v>31</v>
      </c>
      <c r="AX136" s="13" t="s">
        <v>74</v>
      </c>
      <c r="AY136" s="241" t="s">
        <v>126</v>
      </c>
    </row>
    <row r="137" s="14" customFormat="1">
      <c r="A137" s="14"/>
      <c r="B137" s="242"/>
      <c r="C137" s="243"/>
      <c r="D137" s="232" t="s">
        <v>135</v>
      </c>
      <c r="E137" s="244" t="s">
        <v>1</v>
      </c>
      <c r="F137" s="245" t="s">
        <v>143</v>
      </c>
      <c r="G137" s="243"/>
      <c r="H137" s="246">
        <v>209.69999999999999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135</v>
      </c>
      <c r="AU137" s="252" t="s">
        <v>83</v>
      </c>
      <c r="AV137" s="14" t="s">
        <v>133</v>
      </c>
      <c r="AW137" s="14" t="s">
        <v>31</v>
      </c>
      <c r="AX137" s="14" t="s">
        <v>8</v>
      </c>
      <c r="AY137" s="252" t="s">
        <v>126</v>
      </c>
    </row>
    <row r="138" s="2" customFormat="1" ht="33" customHeight="1">
      <c r="A138" s="38"/>
      <c r="B138" s="39"/>
      <c r="C138" s="218" t="s">
        <v>144</v>
      </c>
      <c r="D138" s="218" t="s">
        <v>128</v>
      </c>
      <c r="E138" s="219" t="s">
        <v>145</v>
      </c>
      <c r="F138" s="220" t="s">
        <v>146</v>
      </c>
      <c r="G138" s="221" t="s">
        <v>139</v>
      </c>
      <c r="H138" s="222">
        <v>60</v>
      </c>
      <c r="I138" s="223"/>
      <c r="J138" s="222">
        <f>ROUND(I138*H138,0)</f>
        <v>0</v>
      </c>
      <c r="K138" s="220" t="s">
        <v>147</v>
      </c>
      <c r="L138" s="44"/>
      <c r="M138" s="224" t="s">
        <v>1</v>
      </c>
      <c r="N138" s="225" t="s">
        <v>39</v>
      </c>
      <c r="O138" s="91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8" t="s">
        <v>133</v>
      </c>
      <c r="AT138" s="228" t="s">
        <v>128</v>
      </c>
      <c r="AU138" s="228" t="s">
        <v>83</v>
      </c>
      <c r="AY138" s="17" t="s">
        <v>126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7" t="s">
        <v>8</v>
      </c>
      <c r="BK138" s="229">
        <f>ROUND(I138*H138,0)</f>
        <v>0</v>
      </c>
      <c r="BL138" s="17" t="s">
        <v>133</v>
      </c>
      <c r="BM138" s="228" t="s">
        <v>148</v>
      </c>
    </row>
    <row r="139" s="15" customFormat="1">
      <c r="A139" s="15"/>
      <c r="B139" s="253"/>
      <c r="C139" s="254"/>
      <c r="D139" s="232" t="s">
        <v>135</v>
      </c>
      <c r="E139" s="255" t="s">
        <v>1</v>
      </c>
      <c r="F139" s="256" t="s">
        <v>149</v>
      </c>
      <c r="G139" s="254"/>
      <c r="H139" s="255" t="s">
        <v>1</v>
      </c>
      <c r="I139" s="257"/>
      <c r="J139" s="254"/>
      <c r="K139" s="254"/>
      <c r="L139" s="258"/>
      <c r="M139" s="259"/>
      <c r="N139" s="260"/>
      <c r="O139" s="260"/>
      <c r="P139" s="260"/>
      <c r="Q139" s="260"/>
      <c r="R139" s="260"/>
      <c r="S139" s="260"/>
      <c r="T139" s="261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2" t="s">
        <v>135</v>
      </c>
      <c r="AU139" s="262" t="s">
        <v>83</v>
      </c>
      <c r="AV139" s="15" t="s">
        <v>8</v>
      </c>
      <c r="AW139" s="15" t="s">
        <v>31</v>
      </c>
      <c r="AX139" s="15" t="s">
        <v>74</v>
      </c>
      <c r="AY139" s="262" t="s">
        <v>126</v>
      </c>
    </row>
    <row r="140" s="13" customFormat="1">
      <c r="A140" s="13"/>
      <c r="B140" s="230"/>
      <c r="C140" s="231"/>
      <c r="D140" s="232" t="s">
        <v>135</v>
      </c>
      <c r="E140" s="233" t="s">
        <v>1</v>
      </c>
      <c r="F140" s="234" t="s">
        <v>150</v>
      </c>
      <c r="G140" s="231"/>
      <c r="H140" s="235">
        <v>36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135</v>
      </c>
      <c r="AU140" s="241" t="s">
        <v>83</v>
      </c>
      <c r="AV140" s="13" t="s">
        <v>83</v>
      </c>
      <c r="AW140" s="13" t="s">
        <v>31</v>
      </c>
      <c r="AX140" s="13" t="s">
        <v>74</v>
      </c>
      <c r="AY140" s="241" t="s">
        <v>126</v>
      </c>
    </row>
    <row r="141" s="13" customFormat="1">
      <c r="A141" s="13"/>
      <c r="B141" s="230"/>
      <c r="C141" s="231"/>
      <c r="D141" s="232" t="s">
        <v>135</v>
      </c>
      <c r="E141" s="233" t="s">
        <v>1</v>
      </c>
      <c r="F141" s="234" t="s">
        <v>151</v>
      </c>
      <c r="G141" s="231"/>
      <c r="H141" s="235">
        <v>24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135</v>
      </c>
      <c r="AU141" s="241" t="s">
        <v>83</v>
      </c>
      <c r="AV141" s="13" t="s">
        <v>83</v>
      </c>
      <c r="AW141" s="13" t="s">
        <v>31</v>
      </c>
      <c r="AX141" s="13" t="s">
        <v>74</v>
      </c>
      <c r="AY141" s="241" t="s">
        <v>126</v>
      </c>
    </row>
    <row r="142" s="14" customFormat="1">
      <c r="A142" s="14"/>
      <c r="B142" s="242"/>
      <c r="C142" s="243"/>
      <c r="D142" s="232" t="s">
        <v>135</v>
      </c>
      <c r="E142" s="244" t="s">
        <v>1</v>
      </c>
      <c r="F142" s="245" t="s">
        <v>143</v>
      </c>
      <c r="G142" s="243"/>
      <c r="H142" s="246">
        <v>60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135</v>
      </c>
      <c r="AU142" s="252" t="s">
        <v>83</v>
      </c>
      <c r="AV142" s="14" t="s">
        <v>133</v>
      </c>
      <c r="AW142" s="14" t="s">
        <v>31</v>
      </c>
      <c r="AX142" s="14" t="s">
        <v>8</v>
      </c>
      <c r="AY142" s="252" t="s">
        <v>126</v>
      </c>
    </row>
    <row r="143" s="2" customFormat="1" ht="33" customHeight="1">
      <c r="A143" s="38"/>
      <c r="B143" s="39"/>
      <c r="C143" s="218" t="s">
        <v>133</v>
      </c>
      <c r="D143" s="218" t="s">
        <v>128</v>
      </c>
      <c r="E143" s="219" t="s">
        <v>152</v>
      </c>
      <c r="F143" s="220" t="s">
        <v>153</v>
      </c>
      <c r="G143" s="221" t="s">
        <v>139</v>
      </c>
      <c r="H143" s="222">
        <v>5077.54</v>
      </c>
      <c r="I143" s="223"/>
      <c r="J143" s="222">
        <f>ROUND(I143*H143,0)</f>
        <v>0</v>
      </c>
      <c r="K143" s="220" t="s">
        <v>147</v>
      </c>
      <c r="L143" s="44"/>
      <c r="M143" s="224" t="s">
        <v>1</v>
      </c>
      <c r="N143" s="225" t="s">
        <v>39</v>
      </c>
      <c r="O143" s="91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8" t="s">
        <v>133</v>
      </c>
      <c r="AT143" s="228" t="s">
        <v>128</v>
      </c>
      <c r="AU143" s="228" t="s">
        <v>83</v>
      </c>
      <c r="AY143" s="17" t="s">
        <v>126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7" t="s">
        <v>8</v>
      </c>
      <c r="BK143" s="229">
        <f>ROUND(I143*H143,0)</f>
        <v>0</v>
      </c>
      <c r="BL143" s="17" t="s">
        <v>133</v>
      </c>
      <c r="BM143" s="228" t="s">
        <v>154</v>
      </c>
    </row>
    <row r="144" s="15" customFormat="1">
      <c r="A144" s="15"/>
      <c r="B144" s="253"/>
      <c r="C144" s="254"/>
      <c r="D144" s="232" t="s">
        <v>135</v>
      </c>
      <c r="E144" s="255" t="s">
        <v>1</v>
      </c>
      <c r="F144" s="256" t="s">
        <v>155</v>
      </c>
      <c r="G144" s="254"/>
      <c r="H144" s="255" t="s">
        <v>1</v>
      </c>
      <c r="I144" s="257"/>
      <c r="J144" s="254"/>
      <c r="K144" s="254"/>
      <c r="L144" s="258"/>
      <c r="M144" s="259"/>
      <c r="N144" s="260"/>
      <c r="O144" s="260"/>
      <c r="P144" s="260"/>
      <c r="Q144" s="260"/>
      <c r="R144" s="260"/>
      <c r="S144" s="260"/>
      <c r="T144" s="261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2" t="s">
        <v>135</v>
      </c>
      <c r="AU144" s="262" t="s">
        <v>83</v>
      </c>
      <c r="AV144" s="15" t="s">
        <v>8</v>
      </c>
      <c r="AW144" s="15" t="s">
        <v>31</v>
      </c>
      <c r="AX144" s="15" t="s">
        <v>74</v>
      </c>
      <c r="AY144" s="262" t="s">
        <v>126</v>
      </c>
    </row>
    <row r="145" s="13" customFormat="1">
      <c r="A145" s="13"/>
      <c r="B145" s="230"/>
      <c r="C145" s="231"/>
      <c r="D145" s="232" t="s">
        <v>135</v>
      </c>
      <c r="E145" s="233" t="s">
        <v>1</v>
      </c>
      <c r="F145" s="234" t="s">
        <v>156</v>
      </c>
      <c r="G145" s="231"/>
      <c r="H145" s="235">
        <v>1817.28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135</v>
      </c>
      <c r="AU145" s="241" t="s">
        <v>83</v>
      </c>
      <c r="AV145" s="13" t="s">
        <v>83</v>
      </c>
      <c r="AW145" s="13" t="s">
        <v>31</v>
      </c>
      <c r="AX145" s="13" t="s">
        <v>74</v>
      </c>
      <c r="AY145" s="241" t="s">
        <v>126</v>
      </c>
    </row>
    <row r="146" s="13" customFormat="1">
      <c r="A146" s="13"/>
      <c r="B146" s="230"/>
      <c r="C146" s="231"/>
      <c r="D146" s="232" t="s">
        <v>135</v>
      </c>
      <c r="E146" s="233" t="s">
        <v>1</v>
      </c>
      <c r="F146" s="234" t="s">
        <v>157</v>
      </c>
      <c r="G146" s="231"/>
      <c r="H146" s="235">
        <v>2708.0999999999999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135</v>
      </c>
      <c r="AU146" s="241" t="s">
        <v>83</v>
      </c>
      <c r="AV146" s="13" t="s">
        <v>83</v>
      </c>
      <c r="AW146" s="13" t="s">
        <v>31</v>
      </c>
      <c r="AX146" s="13" t="s">
        <v>74</v>
      </c>
      <c r="AY146" s="241" t="s">
        <v>126</v>
      </c>
    </row>
    <row r="147" s="13" customFormat="1">
      <c r="A147" s="13"/>
      <c r="B147" s="230"/>
      <c r="C147" s="231"/>
      <c r="D147" s="232" t="s">
        <v>135</v>
      </c>
      <c r="E147" s="233" t="s">
        <v>1</v>
      </c>
      <c r="F147" s="234" t="s">
        <v>158</v>
      </c>
      <c r="G147" s="231"/>
      <c r="H147" s="235">
        <v>470.25999999999999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135</v>
      </c>
      <c r="AU147" s="241" t="s">
        <v>83</v>
      </c>
      <c r="AV147" s="13" t="s">
        <v>83</v>
      </c>
      <c r="AW147" s="13" t="s">
        <v>31</v>
      </c>
      <c r="AX147" s="13" t="s">
        <v>74</v>
      </c>
      <c r="AY147" s="241" t="s">
        <v>126</v>
      </c>
    </row>
    <row r="148" s="13" customFormat="1">
      <c r="A148" s="13"/>
      <c r="B148" s="230"/>
      <c r="C148" s="231"/>
      <c r="D148" s="232" t="s">
        <v>135</v>
      </c>
      <c r="E148" s="233" t="s">
        <v>1</v>
      </c>
      <c r="F148" s="234" t="s">
        <v>159</v>
      </c>
      <c r="G148" s="231"/>
      <c r="H148" s="235">
        <v>5.4000000000000004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135</v>
      </c>
      <c r="AU148" s="241" t="s">
        <v>83</v>
      </c>
      <c r="AV148" s="13" t="s">
        <v>83</v>
      </c>
      <c r="AW148" s="13" t="s">
        <v>31</v>
      </c>
      <c r="AX148" s="13" t="s">
        <v>74</v>
      </c>
      <c r="AY148" s="241" t="s">
        <v>126</v>
      </c>
    </row>
    <row r="149" s="13" customFormat="1">
      <c r="A149" s="13"/>
      <c r="B149" s="230"/>
      <c r="C149" s="231"/>
      <c r="D149" s="232" t="s">
        <v>135</v>
      </c>
      <c r="E149" s="233" t="s">
        <v>1</v>
      </c>
      <c r="F149" s="234" t="s">
        <v>160</v>
      </c>
      <c r="G149" s="231"/>
      <c r="H149" s="235">
        <v>76.5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135</v>
      </c>
      <c r="AU149" s="241" t="s">
        <v>83</v>
      </c>
      <c r="AV149" s="13" t="s">
        <v>83</v>
      </c>
      <c r="AW149" s="13" t="s">
        <v>31</v>
      </c>
      <c r="AX149" s="13" t="s">
        <v>74</v>
      </c>
      <c r="AY149" s="241" t="s">
        <v>126</v>
      </c>
    </row>
    <row r="150" s="14" customFormat="1">
      <c r="A150" s="14"/>
      <c r="B150" s="242"/>
      <c r="C150" s="243"/>
      <c r="D150" s="232" t="s">
        <v>135</v>
      </c>
      <c r="E150" s="244" t="s">
        <v>1</v>
      </c>
      <c r="F150" s="245" t="s">
        <v>143</v>
      </c>
      <c r="G150" s="243"/>
      <c r="H150" s="246">
        <v>5077.54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135</v>
      </c>
      <c r="AU150" s="252" t="s">
        <v>83</v>
      </c>
      <c r="AV150" s="14" t="s">
        <v>133</v>
      </c>
      <c r="AW150" s="14" t="s">
        <v>31</v>
      </c>
      <c r="AX150" s="14" t="s">
        <v>8</v>
      </c>
      <c r="AY150" s="252" t="s">
        <v>126</v>
      </c>
    </row>
    <row r="151" s="2" customFormat="1" ht="33" customHeight="1">
      <c r="A151" s="38"/>
      <c r="B151" s="39"/>
      <c r="C151" s="218" t="s">
        <v>161</v>
      </c>
      <c r="D151" s="218" t="s">
        <v>128</v>
      </c>
      <c r="E151" s="219" t="s">
        <v>162</v>
      </c>
      <c r="F151" s="220" t="s">
        <v>163</v>
      </c>
      <c r="G151" s="221" t="s">
        <v>139</v>
      </c>
      <c r="H151" s="222">
        <v>5077.54</v>
      </c>
      <c r="I151" s="223"/>
      <c r="J151" s="222">
        <f>ROUND(I151*H151,0)</f>
        <v>0</v>
      </c>
      <c r="K151" s="220" t="s">
        <v>147</v>
      </c>
      <c r="L151" s="44"/>
      <c r="M151" s="224" t="s">
        <v>1</v>
      </c>
      <c r="N151" s="225" t="s">
        <v>39</v>
      </c>
      <c r="O151" s="91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8" t="s">
        <v>133</v>
      </c>
      <c r="AT151" s="228" t="s">
        <v>128</v>
      </c>
      <c r="AU151" s="228" t="s">
        <v>83</v>
      </c>
      <c r="AY151" s="17" t="s">
        <v>126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7" t="s">
        <v>8</v>
      </c>
      <c r="BK151" s="229">
        <f>ROUND(I151*H151,0)</f>
        <v>0</v>
      </c>
      <c r="BL151" s="17" t="s">
        <v>133</v>
      </c>
      <c r="BM151" s="228" t="s">
        <v>164</v>
      </c>
    </row>
    <row r="152" s="15" customFormat="1">
      <c r="A152" s="15"/>
      <c r="B152" s="253"/>
      <c r="C152" s="254"/>
      <c r="D152" s="232" t="s">
        <v>135</v>
      </c>
      <c r="E152" s="255" t="s">
        <v>1</v>
      </c>
      <c r="F152" s="256" t="s">
        <v>155</v>
      </c>
      <c r="G152" s="254"/>
      <c r="H152" s="255" t="s">
        <v>1</v>
      </c>
      <c r="I152" s="257"/>
      <c r="J152" s="254"/>
      <c r="K152" s="254"/>
      <c r="L152" s="258"/>
      <c r="M152" s="259"/>
      <c r="N152" s="260"/>
      <c r="O152" s="260"/>
      <c r="P152" s="260"/>
      <c r="Q152" s="260"/>
      <c r="R152" s="260"/>
      <c r="S152" s="260"/>
      <c r="T152" s="26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2" t="s">
        <v>135</v>
      </c>
      <c r="AU152" s="262" t="s">
        <v>83</v>
      </c>
      <c r="AV152" s="15" t="s">
        <v>8</v>
      </c>
      <c r="AW152" s="15" t="s">
        <v>31</v>
      </c>
      <c r="AX152" s="15" t="s">
        <v>74</v>
      </c>
      <c r="AY152" s="262" t="s">
        <v>126</v>
      </c>
    </row>
    <row r="153" s="13" customFormat="1">
      <c r="A153" s="13"/>
      <c r="B153" s="230"/>
      <c r="C153" s="231"/>
      <c r="D153" s="232" t="s">
        <v>135</v>
      </c>
      <c r="E153" s="233" t="s">
        <v>1</v>
      </c>
      <c r="F153" s="234" t="s">
        <v>156</v>
      </c>
      <c r="G153" s="231"/>
      <c r="H153" s="235">
        <v>1817.28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135</v>
      </c>
      <c r="AU153" s="241" t="s">
        <v>83</v>
      </c>
      <c r="AV153" s="13" t="s">
        <v>83</v>
      </c>
      <c r="AW153" s="13" t="s">
        <v>31</v>
      </c>
      <c r="AX153" s="13" t="s">
        <v>74</v>
      </c>
      <c r="AY153" s="241" t="s">
        <v>126</v>
      </c>
    </row>
    <row r="154" s="13" customFormat="1">
      <c r="A154" s="13"/>
      <c r="B154" s="230"/>
      <c r="C154" s="231"/>
      <c r="D154" s="232" t="s">
        <v>135</v>
      </c>
      <c r="E154" s="233" t="s">
        <v>1</v>
      </c>
      <c r="F154" s="234" t="s">
        <v>157</v>
      </c>
      <c r="G154" s="231"/>
      <c r="H154" s="235">
        <v>2708.0999999999999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135</v>
      </c>
      <c r="AU154" s="241" t="s">
        <v>83</v>
      </c>
      <c r="AV154" s="13" t="s">
        <v>83</v>
      </c>
      <c r="AW154" s="13" t="s">
        <v>31</v>
      </c>
      <c r="AX154" s="13" t="s">
        <v>74</v>
      </c>
      <c r="AY154" s="241" t="s">
        <v>126</v>
      </c>
    </row>
    <row r="155" s="13" customFormat="1">
      <c r="A155" s="13"/>
      <c r="B155" s="230"/>
      <c r="C155" s="231"/>
      <c r="D155" s="232" t="s">
        <v>135</v>
      </c>
      <c r="E155" s="233" t="s">
        <v>1</v>
      </c>
      <c r="F155" s="234" t="s">
        <v>158</v>
      </c>
      <c r="G155" s="231"/>
      <c r="H155" s="235">
        <v>470.25999999999999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135</v>
      </c>
      <c r="AU155" s="241" t="s">
        <v>83</v>
      </c>
      <c r="AV155" s="13" t="s">
        <v>83</v>
      </c>
      <c r="AW155" s="13" t="s">
        <v>31</v>
      </c>
      <c r="AX155" s="13" t="s">
        <v>74</v>
      </c>
      <c r="AY155" s="241" t="s">
        <v>126</v>
      </c>
    </row>
    <row r="156" s="13" customFormat="1">
      <c r="A156" s="13"/>
      <c r="B156" s="230"/>
      <c r="C156" s="231"/>
      <c r="D156" s="232" t="s">
        <v>135</v>
      </c>
      <c r="E156" s="233" t="s">
        <v>1</v>
      </c>
      <c r="F156" s="234" t="s">
        <v>159</v>
      </c>
      <c r="G156" s="231"/>
      <c r="H156" s="235">
        <v>5.4000000000000004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135</v>
      </c>
      <c r="AU156" s="241" t="s">
        <v>83</v>
      </c>
      <c r="AV156" s="13" t="s">
        <v>83</v>
      </c>
      <c r="AW156" s="13" t="s">
        <v>31</v>
      </c>
      <c r="AX156" s="13" t="s">
        <v>74</v>
      </c>
      <c r="AY156" s="241" t="s">
        <v>126</v>
      </c>
    </row>
    <row r="157" s="13" customFormat="1">
      <c r="A157" s="13"/>
      <c r="B157" s="230"/>
      <c r="C157" s="231"/>
      <c r="D157" s="232" t="s">
        <v>135</v>
      </c>
      <c r="E157" s="233" t="s">
        <v>1</v>
      </c>
      <c r="F157" s="234" t="s">
        <v>160</v>
      </c>
      <c r="G157" s="231"/>
      <c r="H157" s="235">
        <v>76.5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135</v>
      </c>
      <c r="AU157" s="241" t="s">
        <v>83</v>
      </c>
      <c r="AV157" s="13" t="s">
        <v>83</v>
      </c>
      <c r="AW157" s="13" t="s">
        <v>31</v>
      </c>
      <c r="AX157" s="13" t="s">
        <v>74</v>
      </c>
      <c r="AY157" s="241" t="s">
        <v>126</v>
      </c>
    </row>
    <row r="158" s="14" customFormat="1">
      <c r="A158" s="14"/>
      <c r="B158" s="242"/>
      <c r="C158" s="243"/>
      <c r="D158" s="232" t="s">
        <v>135</v>
      </c>
      <c r="E158" s="244" t="s">
        <v>1</v>
      </c>
      <c r="F158" s="245" t="s">
        <v>143</v>
      </c>
      <c r="G158" s="243"/>
      <c r="H158" s="246">
        <v>5077.54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135</v>
      </c>
      <c r="AU158" s="252" t="s">
        <v>83</v>
      </c>
      <c r="AV158" s="14" t="s">
        <v>133</v>
      </c>
      <c r="AW158" s="14" t="s">
        <v>31</v>
      </c>
      <c r="AX158" s="14" t="s">
        <v>8</v>
      </c>
      <c r="AY158" s="252" t="s">
        <v>126</v>
      </c>
    </row>
    <row r="159" s="2" customFormat="1" ht="44.25" customHeight="1">
      <c r="A159" s="38"/>
      <c r="B159" s="39"/>
      <c r="C159" s="218" t="s">
        <v>165</v>
      </c>
      <c r="D159" s="218" t="s">
        <v>128</v>
      </c>
      <c r="E159" s="219" t="s">
        <v>166</v>
      </c>
      <c r="F159" s="220" t="s">
        <v>167</v>
      </c>
      <c r="G159" s="221" t="s">
        <v>131</v>
      </c>
      <c r="H159" s="222">
        <v>70.5</v>
      </c>
      <c r="I159" s="223"/>
      <c r="J159" s="222">
        <f>ROUND(I159*H159,0)</f>
        <v>0</v>
      </c>
      <c r="K159" s="220" t="s">
        <v>147</v>
      </c>
      <c r="L159" s="44"/>
      <c r="M159" s="224" t="s">
        <v>1</v>
      </c>
      <c r="N159" s="225" t="s">
        <v>39</v>
      </c>
      <c r="O159" s="91"/>
      <c r="P159" s="226">
        <f>O159*H159</f>
        <v>0</v>
      </c>
      <c r="Q159" s="226">
        <v>0.0070000000000000001</v>
      </c>
      <c r="R159" s="226">
        <f>Q159*H159</f>
        <v>0.49349999999999999</v>
      </c>
      <c r="S159" s="226">
        <v>0</v>
      </c>
      <c r="T159" s="22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8" t="s">
        <v>133</v>
      </c>
      <c r="AT159" s="228" t="s">
        <v>128</v>
      </c>
      <c r="AU159" s="228" t="s">
        <v>83</v>
      </c>
      <c r="AY159" s="17" t="s">
        <v>126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7" t="s">
        <v>8</v>
      </c>
      <c r="BK159" s="229">
        <f>ROUND(I159*H159,0)</f>
        <v>0</v>
      </c>
      <c r="BL159" s="17" t="s">
        <v>133</v>
      </c>
      <c r="BM159" s="228" t="s">
        <v>168</v>
      </c>
    </row>
    <row r="160" s="13" customFormat="1">
      <c r="A160" s="13"/>
      <c r="B160" s="230"/>
      <c r="C160" s="231"/>
      <c r="D160" s="232" t="s">
        <v>135</v>
      </c>
      <c r="E160" s="233" t="s">
        <v>1</v>
      </c>
      <c r="F160" s="234" t="s">
        <v>169</v>
      </c>
      <c r="G160" s="231"/>
      <c r="H160" s="235">
        <v>70.5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135</v>
      </c>
      <c r="AU160" s="241" t="s">
        <v>83</v>
      </c>
      <c r="AV160" s="13" t="s">
        <v>83</v>
      </c>
      <c r="AW160" s="13" t="s">
        <v>31</v>
      </c>
      <c r="AX160" s="13" t="s">
        <v>8</v>
      </c>
      <c r="AY160" s="241" t="s">
        <v>126</v>
      </c>
    </row>
    <row r="161" s="2" customFormat="1" ht="16.5" customHeight="1">
      <c r="A161" s="38"/>
      <c r="B161" s="39"/>
      <c r="C161" s="263" t="s">
        <v>170</v>
      </c>
      <c r="D161" s="263" t="s">
        <v>171</v>
      </c>
      <c r="E161" s="264" t="s">
        <v>172</v>
      </c>
      <c r="F161" s="265" t="s">
        <v>173</v>
      </c>
      <c r="G161" s="266" t="s">
        <v>131</v>
      </c>
      <c r="H161" s="267">
        <v>70.5</v>
      </c>
      <c r="I161" s="268"/>
      <c r="J161" s="267">
        <f>ROUND(I161*H161,0)</f>
        <v>0</v>
      </c>
      <c r="K161" s="265" t="s">
        <v>132</v>
      </c>
      <c r="L161" s="269"/>
      <c r="M161" s="270" t="s">
        <v>1</v>
      </c>
      <c r="N161" s="271" t="s">
        <v>39</v>
      </c>
      <c r="O161" s="91"/>
      <c r="P161" s="226">
        <f>O161*H161</f>
        <v>0</v>
      </c>
      <c r="Q161" s="226">
        <v>0.0070499999999999998</v>
      </c>
      <c r="R161" s="226">
        <f>Q161*H161</f>
        <v>0.49702499999999999</v>
      </c>
      <c r="S161" s="226">
        <v>0</v>
      </c>
      <c r="T161" s="22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8" t="s">
        <v>170</v>
      </c>
      <c r="AT161" s="228" t="s">
        <v>171</v>
      </c>
      <c r="AU161" s="228" t="s">
        <v>83</v>
      </c>
      <c r="AY161" s="17" t="s">
        <v>126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7" t="s">
        <v>8</v>
      </c>
      <c r="BK161" s="229">
        <f>ROUND(I161*H161,0)</f>
        <v>0</v>
      </c>
      <c r="BL161" s="17" t="s">
        <v>133</v>
      </c>
      <c r="BM161" s="228" t="s">
        <v>174</v>
      </c>
    </row>
    <row r="162" s="13" customFormat="1">
      <c r="A162" s="13"/>
      <c r="B162" s="230"/>
      <c r="C162" s="231"/>
      <c r="D162" s="232" t="s">
        <v>135</v>
      </c>
      <c r="E162" s="233" t="s">
        <v>1</v>
      </c>
      <c r="F162" s="234" t="s">
        <v>175</v>
      </c>
      <c r="G162" s="231"/>
      <c r="H162" s="235">
        <v>70.5</v>
      </c>
      <c r="I162" s="236"/>
      <c r="J162" s="231"/>
      <c r="K162" s="231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135</v>
      </c>
      <c r="AU162" s="241" t="s">
        <v>83</v>
      </c>
      <c r="AV162" s="13" t="s">
        <v>83</v>
      </c>
      <c r="AW162" s="13" t="s">
        <v>31</v>
      </c>
      <c r="AX162" s="13" t="s">
        <v>8</v>
      </c>
      <c r="AY162" s="241" t="s">
        <v>126</v>
      </c>
    </row>
    <row r="163" s="2" customFormat="1" ht="24.15" customHeight="1">
      <c r="A163" s="38"/>
      <c r="B163" s="39"/>
      <c r="C163" s="218" t="s">
        <v>176</v>
      </c>
      <c r="D163" s="218" t="s">
        <v>128</v>
      </c>
      <c r="E163" s="219" t="s">
        <v>177</v>
      </c>
      <c r="F163" s="220" t="s">
        <v>178</v>
      </c>
      <c r="G163" s="221" t="s">
        <v>179</v>
      </c>
      <c r="H163" s="222">
        <v>108</v>
      </c>
      <c r="I163" s="223"/>
      <c r="J163" s="222">
        <f>ROUND(I163*H163,0)</f>
        <v>0</v>
      </c>
      <c r="K163" s="220" t="s">
        <v>147</v>
      </c>
      <c r="L163" s="44"/>
      <c r="M163" s="224" t="s">
        <v>1</v>
      </c>
      <c r="N163" s="225" t="s">
        <v>39</v>
      </c>
      <c r="O163" s="91"/>
      <c r="P163" s="226">
        <f>O163*H163</f>
        <v>0</v>
      </c>
      <c r="Q163" s="226">
        <v>0.0043299999999999996</v>
      </c>
      <c r="R163" s="226">
        <f>Q163*H163</f>
        <v>0.46763999999999994</v>
      </c>
      <c r="S163" s="226">
        <v>0</v>
      </c>
      <c r="T163" s="22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8" t="s">
        <v>133</v>
      </c>
      <c r="AT163" s="228" t="s">
        <v>128</v>
      </c>
      <c r="AU163" s="228" t="s">
        <v>83</v>
      </c>
      <c r="AY163" s="17" t="s">
        <v>126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7" t="s">
        <v>8</v>
      </c>
      <c r="BK163" s="229">
        <f>ROUND(I163*H163,0)</f>
        <v>0</v>
      </c>
      <c r="BL163" s="17" t="s">
        <v>133</v>
      </c>
      <c r="BM163" s="228" t="s">
        <v>180</v>
      </c>
    </row>
    <row r="164" s="15" customFormat="1">
      <c r="A164" s="15"/>
      <c r="B164" s="253"/>
      <c r="C164" s="254"/>
      <c r="D164" s="232" t="s">
        <v>135</v>
      </c>
      <c r="E164" s="255" t="s">
        <v>1</v>
      </c>
      <c r="F164" s="256" t="s">
        <v>181</v>
      </c>
      <c r="G164" s="254"/>
      <c r="H164" s="255" t="s">
        <v>1</v>
      </c>
      <c r="I164" s="257"/>
      <c r="J164" s="254"/>
      <c r="K164" s="254"/>
      <c r="L164" s="258"/>
      <c r="M164" s="259"/>
      <c r="N164" s="260"/>
      <c r="O164" s="260"/>
      <c r="P164" s="260"/>
      <c r="Q164" s="260"/>
      <c r="R164" s="260"/>
      <c r="S164" s="260"/>
      <c r="T164" s="261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2" t="s">
        <v>135</v>
      </c>
      <c r="AU164" s="262" t="s">
        <v>83</v>
      </c>
      <c r="AV164" s="15" t="s">
        <v>8</v>
      </c>
      <c r="AW164" s="15" t="s">
        <v>31</v>
      </c>
      <c r="AX164" s="15" t="s">
        <v>74</v>
      </c>
      <c r="AY164" s="262" t="s">
        <v>126</v>
      </c>
    </row>
    <row r="165" s="13" customFormat="1">
      <c r="A165" s="13"/>
      <c r="B165" s="230"/>
      <c r="C165" s="231"/>
      <c r="D165" s="232" t="s">
        <v>135</v>
      </c>
      <c r="E165" s="233" t="s">
        <v>1</v>
      </c>
      <c r="F165" s="234" t="s">
        <v>182</v>
      </c>
      <c r="G165" s="231"/>
      <c r="H165" s="235">
        <v>60</v>
      </c>
      <c r="I165" s="236"/>
      <c r="J165" s="231"/>
      <c r="K165" s="231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135</v>
      </c>
      <c r="AU165" s="241" t="s">
        <v>83</v>
      </c>
      <c r="AV165" s="13" t="s">
        <v>83</v>
      </c>
      <c r="AW165" s="13" t="s">
        <v>31</v>
      </c>
      <c r="AX165" s="13" t="s">
        <v>74</v>
      </c>
      <c r="AY165" s="241" t="s">
        <v>126</v>
      </c>
    </row>
    <row r="166" s="13" customFormat="1">
      <c r="A166" s="13"/>
      <c r="B166" s="230"/>
      <c r="C166" s="231"/>
      <c r="D166" s="232" t="s">
        <v>135</v>
      </c>
      <c r="E166" s="233" t="s">
        <v>1</v>
      </c>
      <c r="F166" s="234" t="s">
        <v>183</v>
      </c>
      <c r="G166" s="231"/>
      <c r="H166" s="235">
        <v>48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135</v>
      </c>
      <c r="AU166" s="241" t="s">
        <v>83</v>
      </c>
      <c r="AV166" s="13" t="s">
        <v>83</v>
      </c>
      <c r="AW166" s="13" t="s">
        <v>31</v>
      </c>
      <c r="AX166" s="13" t="s">
        <v>74</v>
      </c>
      <c r="AY166" s="241" t="s">
        <v>126</v>
      </c>
    </row>
    <row r="167" s="14" customFormat="1">
      <c r="A167" s="14"/>
      <c r="B167" s="242"/>
      <c r="C167" s="243"/>
      <c r="D167" s="232" t="s">
        <v>135</v>
      </c>
      <c r="E167" s="244" t="s">
        <v>1</v>
      </c>
      <c r="F167" s="245" t="s">
        <v>143</v>
      </c>
      <c r="G167" s="243"/>
      <c r="H167" s="246">
        <v>108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135</v>
      </c>
      <c r="AU167" s="252" t="s">
        <v>83</v>
      </c>
      <c r="AV167" s="14" t="s">
        <v>133</v>
      </c>
      <c r="AW167" s="14" t="s">
        <v>31</v>
      </c>
      <c r="AX167" s="14" t="s">
        <v>8</v>
      </c>
      <c r="AY167" s="252" t="s">
        <v>126</v>
      </c>
    </row>
    <row r="168" s="2" customFormat="1" ht="24.15" customHeight="1">
      <c r="A168" s="38"/>
      <c r="B168" s="39"/>
      <c r="C168" s="218" t="s">
        <v>184</v>
      </c>
      <c r="D168" s="218" t="s">
        <v>128</v>
      </c>
      <c r="E168" s="219" t="s">
        <v>185</v>
      </c>
      <c r="F168" s="220" t="s">
        <v>186</v>
      </c>
      <c r="G168" s="221" t="s">
        <v>179</v>
      </c>
      <c r="H168" s="222">
        <v>108</v>
      </c>
      <c r="I168" s="223"/>
      <c r="J168" s="222">
        <f>ROUND(I168*H168,0)</f>
        <v>0</v>
      </c>
      <c r="K168" s="220" t="s">
        <v>147</v>
      </c>
      <c r="L168" s="44"/>
      <c r="M168" s="224" t="s">
        <v>1</v>
      </c>
      <c r="N168" s="225" t="s">
        <v>39</v>
      </c>
      <c r="O168" s="91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8" t="s">
        <v>133</v>
      </c>
      <c r="AT168" s="228" t="s">
        <v>128</v>
      </c>
      <c r="AU168" s="228" t="s">
        <v>83</v>
      </c>
      <c r="AY168" s="17" t="s">
        <v>126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7" t="s">
        <v>8</v>
      </c>
      <c r="BK168" s="229">
        <f>ROUND(I168*H168,0)</f>
        <v>0</v>
      </c>
      <c r="BL168" s="17" t="s">
        <v>133</v>
      </c>
      <c r="BM168" s="228" t="s">
        <v>187</v>
      </c>
    </row>
    <row r="169" s="2" customFormat="1" ht="21.75" customHeight="1">
      <c r="A169" s="38"/>
      <c r="B169" s="39"/>
      <c r="C169" s="218" t="s">
        <v>188</v>
      </c>
      <c r="D169" s="218" t="s">
        <v>128</v>
      </c>
      <c r="E169" s="219" t="s">
        <v>189</v>
      </c>
      <c r="F169" s="220" t="s">
        <v>190</v>
      </c>
      <c r="G169" s="221" t="s">
        <v>179</v>
      </c>
      <c r="H169" s="222">
        <v>16661.139999999999</v>
      </c>
      <c r="I169" s="223"/>
      <c r="J169" s="222">
        <f>ROUND(I169*H169,0)</f>
        <v>0</v>
      </c>
      <c r="K169" s="220" t="s">
        <v>147</v>
      </c>
      <c r="L169" s="44"/>
      <c r="M169" s="224" t="s">
        <v>1</v>
      </c>
      <c r="N169" s="225" t="s">
        <v>39</v>
      </c>
      <c r="O169" s="91"/>
      <c r="P169" s="226">
        <f>O169*H169</f>
        <v>0</v>
      </c>
      <c r="Q169" s="226">
        <v>0.00058</v>
      </c>
      <c r="R169" s="226">
        <f>Q169*H169</f>
        <v>9.6634612000000004</v>
      </c>
      <c r="S169" s="226">
        <v>0</v>
      </c>
      <c r="T169" s="22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8" t="s">
        <v>133</v>
      </c>
      <c r="AT169" s="228" t="s">
        <v>128</v>
      </c>
      <c r="AU169" s="228" t="s">
        <v>83</v>
      </c>
      <c r="AY169" s="17" t="s">
        <v>126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7" t="s">
        <v>8</v>
      </c>
      <c r="BK169" s="229">
        <f>ROUND(I169*H169,0)</f>
        <v>0</v>
      </c>
      <c r="BL169" s="17" t="s">
        <v>133</v>
      </c>
      <c r="BM169" s="228" t="s">
        <v>191</v>
      </c>
    </row>
    <row r="170" s="15" customFormat="1">
      <c r="A170" s="15"/>
      <c r="B170" s="253"/>
      <c r="C170" s="254"/>
      <c r="D170" s="232" t="s">
        <v>135</v>
      </c>
      <c r="E170" s="255" t="s">
        <v>1</v>
      </c>
      <c r="F170" s="256" t="s">
        <v>155</v>
      </c>
      <c r="G170" s="254"/>
      <c r="H170" s="255" t="s">
        <v>1</v>
      </c>
      <c r="I170" s="257"/>
      <c r="J170" s="254"/>
      <c r="K170" s="254"/>
      <c r="L170" s="258"/>
      <c r="M170" s="259"/>
      <c r="N170" s="260"/>
      <c r="O170" s="260"/>
      <c r="P170" s="260"/>
      <c r="Q170" s="260"/>
      <c r="R170" s="260"/>
      <c r="S170" s="260"/>
      <c r="T170" s="261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2" t="s">
        <v>135</v>
      </c>
      <c r="AU170" s="262" t="s">
        <v>83</v>
      </c>
      <c r="AV170" s="15" t="s">
        <v>8</v>
      </c>
      <c r="AW170" s="15" t="s">
        <v>31</v>
      </c>
      <c r="AX170" s="15" t="s">
        <v>74</v>
      </c>
      <c r="AY170" s="262" t="s">
        <v>126</v>
      </c>
    </row>
    <row r="171" s="13" customFormat="1">
      <c r="A171" s="13"/>
      <c r="B171" s="230"/>
      <c r="C171" s="231"/>
      <c r="D171" s="232" t="s">
        <v>135</v>
      </c>
      <c r="E171" s="233" t="s">
        <v>1</v>
      </c>
      <c r="F171" s="234" t="s">
        <v>192</v>
      </c>
      <c r="G171" s="231"/>
      <c r="H171" s="235">
        <v>6057.6000000000004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135</v>
      </c>
      <c r="AU171" s="241" t="s">
        <v>83</v>
      </c>
      <c r="AV171" s="13" t="s">
        <v>83</v>
      </c>
      <c r="AW171" s="13" t="s">
        <v>31</v>
      </c>
      <c r="AX171" s="13" t="s">
        <v>74</v>
      </c>
      <c r="AY171" s="241" t="s">
        <v>126</v>
      </c>
    </row>
    <row r="172" s="13" customFormat="1">
      <c r="A172" s="13"/>
      <c r="B172" s="230"/>
      <c r="C172" s="231"/>
      <c r="D172" s="232" t="s">
        <v>135</v>
      </c>
      <c r="E172" s="233" t="s">
        <v>1</v>
      </c>
      <c r="F172" s="234" t="s">
        <v>193</v>
      </c>
      <c r="G172" s="231"/>
      <c r="H172" s="235">
        <v>9027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135</v>
      </c>
      <c r="AU172" s="241" t="s">
        <v>83</v>
      </c>
      <c r="AV172" s="13" t="s">
        <v>83</v>
      </c>
      <c r="AW172" s="13" t="s">
        <v>31</v>
      </c>
      <c r="AX172" s="13" t="s">
        <v>74</v>
      </c>
      <c r="AY172" s="241" t="s">
        <v>126</v>
      </c>
    </row>
    <row r="173" s="13" customFormat="1">
      <c r="A173" s="13"/>
      <c r="B173" s="230"/>
      <c r="C173" s="231"/>
      <c r="D173" s="232" t="s">
        <v>135</v>
      </c>
      <c r="E173" s="233" t="s">
        <v>1</v>
      </c>
      <c r="F173" s="234" t="s">
        <v>194</v>
      </c>
      <c r="G173" s="231"/>
      <c r="H173" s="235">
        <v>1567.54</v>
      </c>
      <c r="I173" s="236"/>
      <c r="J173" s="231"/>
      <c r="K173" s="231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135</v>
      </c>
      <c r="AU173" s="241" t="s">
        <v>83</v>
      </c>
      <c r="AV173" s="13" t="s">
        <v>83</v>
      </c>
      <c r="AW173" s="13" t="s">
        <v>31</v>
      </c>
      <c r="AX173" s="13" t="s">
        <v>74</v>
      </c>
      <c r="AY173" s="241" t="s">
        <v>126</v>
      </c>
    </row>
    <row r="174" s="13" customFormat="1">
      <c r="A174" s="13"/>
      <c r="B174" s="230"/>
      <c r="C174" s="231"/>
      <c r="D174" s="232" t="s">
        <v>135</v>
      </c>
      <c r="E174" s="233" t="s">
        <v>1</v>
      </c>
      <c r="F174" s="234" t="s">
        <v>195</v>
      </c>
      <c r="G174" s="231"/>
      <c r="H174" s="235">
        <v>9</v>
      </c>
      <c r="I174" s="236"/>
      <c r="J174" s="231"/>
      <c r="K174" s="231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135</v>
      </c>
      <c r="AU174" s="241" t="s">
        <v>83</v>
      </c>
      <c r="AV174" s="13" t="s">
        <v>83</v>
      </c>
      <c r="AW174" s="13" t="s">
        <v>31</v>
      </c>
      <c r="AX174" s="13" t="s">
        <v>74</v>
      </c>
      <c r="AY174" s="241" t="s">
        <v>126</v>
      </c>
    </row>
    <row r="175" s="14" customFormat="1">
      <c r="A175" s="14"/>
      <c r="B175" s="242"/>
      <c r="C175" s="243"/>
      <c r="D175" s="232" t="s">
        <v>135</v>
      </c>
      <c r="E175" s="244" t="s">
        <v>1</v>
      </c>
      <c r="F175" s="245" t="s">
        <v>143</v>
      </c>
      <c r="G175" s="243"/>
      <c r="H175" s="246">
        <v>16661.139999999999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135</v>
      </c>
      <c r="AU175" s="252" t="s">
        <v>83</v>
      </c>
      <c r="AV175" s="14" t="s">
        <v>133</v>
      </c>
      <c r="AW175" s="14" t="s">
        <v>31</v>
      </c>
      <c r="AX175" s="14" t="s">
        <v>8</v>
      </c>
      <c r="AY175" s="252" t="s">
        <v>126</v>
      </c>
    </row>
    <row r="176" s="2" customFormat="1" ht="21.75" customHeight="1">
      <c r="A176" s="38"/>
      <c r="B176" s="39"/>
      <c r="C176" s="218" t="s">
        <v>196</v>
      </c>
      <c r="D176" s="218" t="s">
        <v>128</v>
      </c>
      <c r="E176" s="219" t="s">
        <v>197</v>
      </c>
      <c r="F176" s="220" t="s">
        <v>198</v>
      </c>
      <c r="G176" s="221" t="s">
        <v>179</v>
      </c>
      <c r="H176" s="222">
        <v>16661.139999999999</v>
      </c>
      <c r="I176" s="223"/>
      <c r="J176" s="222">
        <f>ROUND(I176*H176,0)</f>
        <v>0</v>
      </c>
      <c r="K176" s="220" t="s">
        <v>147</v>
      </c>
      <c r="L176" s="44"/>
      <c r="M176" s="224" t="s">
        <v>1</v>
      </c>
      <c r="N176" s="225" t="s">
        <v>39</v>
      </c>
      <c r="O176" s="91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8" t="s">
        <v>133</v>
      </c>
      <c r="AT176" s="228" t="s">
        <v>128</v>
      </c>
      <c r="AU176" s="228" t="s">
        <v>83</v>
      </c>
      <c r="AY176" s="17" t="s">
        <v>126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7" t="s">
        <v>8</v>
      </c>
      <c r="BK176" s="229">
        <f>ROUND(I176*H176,0)</f>
        <v>0</v>
      </c>
      <c r="BL176" s="17" t="s">
        <v>133</v>
      </c>
      <c r="BM176" s="228" t="s">
        <v>199</v>
      </c>
    </row>
    <row r="177" s="2" customFormat="1" ht="33" customHeight="1">
      <c r="A177" s="38"/>
      <c r="B177" s="39"/>
      <c r="C177" s="218" t="s">
        <v>200</v>
      </c>
      <c r="D177" s="218" t="s">
        <v>128</v>
      </c>
      <c r="E177" s="219" t="s">
        <v>201</v>
      </c>
      <c r="F177" s="220" t="s">
        <v>202</v>
      </c>
      <c r="G177" s="221" t="s">
        <v>139</v>
      </c>
      <c r="H177" s="222">
        <v>6160.7299999999996</v>
      </c>
      <c r="I177" s="223"/>
      <c r="J177" s="222">
        <f>ROUND(I177*H177,0)</f>
        <v>0</v>
      </c>
      <c r="K177" s="220" t="s">
        <v>147</v>
      </c>
      <c r="L177" s="44"/>
      <c r="M177" s="224" t="s">
        <v>1</v>
      </c>
      <c r="N177" s="225" t="s">
        <v>39</v>
      </c>
      <c r="O177" s="91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8" t="s">
        <v>133</v>
      </c>
      <c r="AT177" s="228" t="s">
        <v>128</v>
      </c>
      <c r="AU177" s="228" t="s">
        <v>83</v>
      </c>
      <c r="AY177" s="17" t="s">
        <v>126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7" t="s">
        <v>8</v>
      </c>
      <c r="BK177" s="229">
        <f>ROUND(I177*H177,0)</f>
        <v>0</v>
      </c>
      <c r="BL177" s="17" t="s">
        <v>133</v>
      </c>
      <c r="BM177" s="228" t="s">
        <v>203</v>
      </c>
    </row>
    <row r="178" s="15" customFormat="1">
      <c r="A178" s="15"/>
      <c r="B178" s="253"/>
      <c r="C178" s="254"/>
      <c r="D178" s="232" t="s">
        <v>135</v>
      </c>
      <c r="E178" s="255" t="s">
        <v>1</v>
      </c>
      <c r="F178" s="256" t="s">
        <v>204</v>
      </c>
      <c r="G178" s="254"/>
      <c r="H178" s="255" t="s">
        <v>1</v>
      </c>
      <c r="I178" s="257"/>
      <c r="J178" s="254"/>
      <c r="K178" s="254"/>
      <c r="L178" s="258"/>
      <c r="M178" s="259"/>
      <c r="N178" s="260"/>
      <c r="O178" s="260"/>
      <c r="P178" s="260"/>
      <c r="Q178" s="260"/>
      <c r="R178" s="260"/>
      <c r="S178" s="260"/>
      <c r="T178" s="261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2" t="s">
        <v>135</v>
      </c>
      <c r="AU178" s="262" t="s">
        <v>83</v>
      </c>
      <c r="AV178" s="15" t="s">
        <v>8</v>
      </c>
      <c r="AW178" s="15" t="s">
        <v>31</v>
      </c>
      <c r="AX178" s="15" t="s">
        <v>74</v>
      </c>
      <c r="AY178" s="262" t="s">
        <v>126</v>
      </c>
    </row>
    <row r="179" s="13" customFormat="1">
      <c r="A179" s="13"/>
      <c r="B179" s="230"/>
      <c r="C179" s="231"/>
      <c r="D179" s="232" t="s">
        <v>135</v>
      </c>
      <c r="E179" s="233" t="s">
        <v>1</v>
      </c>
      <c r="F179" s="234" t="s">
        <v>205</v>
      </c>
      <c r="G179" s="231"/>
      <c r="H179" s="235">
        <v>1915.0699999999999</v>
      </c>
      <c r="I179" s="236"/>
      <c r="J179" s="231"/>
      <c r="K179" s="231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135</v>
      </c>
      <c r="AU179" s="241" t="s">
        <v>83</v>
      </c>
      <c r="AV179" s="13" t="s">
        <v>83</v>
      </c>
      <c r="AW179" s="13" t="s">
        <v>31</v>
      </c>
      <c r="AX179" s="13" t="s">
        <v>74</v>
      </c>
      <c r="AY179" s="241" t="s">
        <v>126</v>
      </c>
    </row>
    <row r="180" s="13" customFormat="1">
      <c r="A180" s="13"/>
      <c r="B180" s="230"/>
      <c r="C180" s="231"/>
      <c r="D180" s="232" t="s">
        <v>135</v>
      </c>
      <c r="E180" s="233" t="s">
        <v>1</v>
      </c>
      <c r="F180" s="234" t="s">
        <v>206</v>
      </c>
      <c r="G180" s="231"/>
      <c r="H180" s="235">
        <v>39.200000000000003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135</v>
      </c>
      <c r="AU180" s="241" t="s">
        <v>83</v>
      </c>
      <c r="AV180" s="13" t="s">
        <v>83</v>
      </c>
      <c r="AW180" s="13" t="s">
        <v>31</v>
      </c>
      <c r="AX180" s="13" t="s">
        <v>74</v>
      </c>
      <c r="AY180" s="241" t="s">
        <v>126</v>
      </c>
    </row>
    <row r="181" s="13" customFormat="1">
      <c r="A181" s="13"/>
      <c r="B181" s="230"/>
      <c r="C181" s="231"/>
      <c r="D181" s="232" t="s">
        <v>135</v>
      </c>
      <c r="E181" s="233" t="s">
        <v>1</v>
      </c>
      <c r="F181" s="234" t="s">
        <v>207</v>
      </c>
      <c r="G181" s="231"/>
      <c r="H181" s="235">
        <v>2.3999999999999999</v>
      </c>
      <c r="I181" s="236"/>
      <c r="J181" s="231"/>
      <c r="K181" s="231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135</v>
      </c>
      <c r="AU181" s="241" t="s">
        <v>83</v>
      </c>
      <c r="AV181" s="13" t="s">
        <v>83</v>
      </c>
      <c r="AW181" s="13" t="s">
        <v>31</v>
      </c>
      <c r="AX181" s="13" t="s">
        <v>74</v>
      </c>
      <c r="AY181" s="241" t="s">
        <v>126</v>
      </c>
    </row>
    <row r="182" s="13" customFormat="1">
      <c r="A182" s="13"/>
      <c r="B182" s="230"/>
      <c r="C182" s="231"/>
      <c r="D182" s="232" t="s">
        <v>135</v>
      </c>
      <c r="E182" s="233" t="s">
        <v>1</v>
      </c>
      <c r="F182" s="234" t="s">
        <v>208</v>
      </c>
      <c r="G182" s="231"/>
      <c r="H182" s="235">
        <v>4204.0600000000004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135</v>
      </c>
      <c r="AU182" s="241" t="s">
        <v>83</v>
      </c>
      <c r="AV182" s="13" t="s">
        <v>83</v>
      </c>
      <c r="AW182" s="13" t="s">
        <v>31</v>
      </c>
      <c r="AX182" s="13" t="s">
        <v>74</v>
      </c>
      <c r="AY182" s="241" t="s">
        <v>126</v>
      </c>
    </row>
    <row r="183" s="14" customFormat="1">
      <c r="A183" s="14"/>
      <c r="B183" s="242"/>
      <c r="C183" s="243"/>
      <c r="D183" s="232" t="s">
        <v>135</v>
      </c>
      <c r="E183" s="244" t="s">
        <v>1</v>
      </c>
      <c r="F183" s="245" t="s">
        <v>143</v>
      </c>
      <c r="G183" s="243"/>
      <c r="H183" s="246">
        <v>6160.7299999999996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135</v>
      </c>
      <c r="AU183" s="252" t="s">
        <v>83</v>
      </c>
      <c r="AV183" s="14" t="s">
        <v>133</v>
      </c>
      <c r="AW183" s="14" t="s">
        <v>31</v>
      </c>
      <c r="AX183" s="14" t="s">
        <v>8</v>
      </c>
      <c r="AY183" s="252" t="s">
        <v>126</v>
      </c>
    </row>
    <row r="184" s="2" customFormat="1" ht="24.15" customHeight="1">
      <c r="A184" s="38"/>
      <c r="B184" s="39"/>
      <c r="C184" s="218" t="s">
        <v>209</v>
      </c>
      <c r="D184" s="218" t="s">
        <v>128</v>
      </c>
      <c r="E184" s="219" t="s">
        <v>210</v>
      </c>
      <c r="F184" s="220" t="s">
        <v>211</v>
      </c>
      <c r="G184" s="221" t="s">
        <v>139</v>
      </c>
      <c r="H184" s="222">
        <v>6160.7299999999996</v>
      </c>
      <c r="I184" s="223"/>
      <c r="J184" s="222">
        <f>ROUND(I184*H184,0)</f>
        <v>0</v>
      </c>
      <c r="K184" s="220" t="s">
        <v>147</v>
      </c>
      <c r="L184" s="44"/>
      <c r="M184" s="224" t="s">
        <v>1</v>
      </c>
      <c r="N184" s="225" t="s">
        <v>39</v>
      </c>
      <c r="O184" s="91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8" t="s">
        <v>133</v>
      </c>
      <c r="AT184" s="228" t="s">
        <v>128</v>
      </c>
      <c r="AU184" s="228" t="s">
        <v>83</v>
      </c>
      <c r="AY184" s="17" t="s">
        <v>126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7" t="s">
        <v>8</v>
      </c>
      <c r="BK184" s="229">
        <f>ROUND(I184*H184,0)</f>
        <v>0</v>
      </c>
      <c r="BL184" s="17" t="s">
        <v>133</v>
      </c>
      <c r="BM184" s="228" t="s">
        <v>212</v>
      </c>
    </row>
    <row r="185" s="13" customFormat="1">
      <c r="A185" s="13"/>
      <c r="B185" s="230"/>
      <c r="C185" s="231"/>
      <c r="D185" s="232" t="s">
        <v>135</v>
      </c>
      <c r="E185" s="233" t="s">
        <v>1</v>
      </c>
      <c r="F185" s="234" t="s">
        <v>213</v>
      </c>
      <c r="G185" s="231"/>
      <c r="H185" s="235">
        <v>6160.7299999999996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135</v>
      </c>
      <c r="AU185" s="241" t="s">
        <v>83</v>
      </c>
      <c r="AV185" s="13" t="s">
        <v>83</v>
      </c>
      <c r="AW185" s="13" t="s">
        <v>31</v>
      </c>
      <c r="AX185" s="13" t="s">
        <v>8</v>
      </c>
      <c r="AY185" s="241" t="s">
        <v>126</v>
      </c>
    </row>
    <row r="186" s="2" customFormat="1" ht="24.15" customHeight="1">
      <c r="A186" s="38"/>
      <c r="B186" s="39"/>
      <c r="C186" s="218" t="s">
        <v>9</v>
      </c>
      <c r="D186" s="218" t="s">
        <v>128</v>
      </c>
      <c r="E186" s="219" t="s">
        <v>214</v>
      </c>
      <c r="F186" s="220" t="s">
        <v>215</v>
      </c>
      <c r="G186" s="221" t="s">
        <v>216</v>
      </c>
      <c r="H186" s="222">
        <v>10473.24</v>
      </c>
      <c r="I186" s="223"/>
      <c r="J186" s="222">
        <f>ROUND(I186*H186,0)</f>
        <v>0</v>
      </c>
      <c r="K186" s="220" t="s">
        <v>147</v>
      </c>
      <c r="L186" s="44"/>
      <c r="M186" s="224" t="s">
        <v>1</v>
      </c>
      <c r="N186" s="225" t="s">
        <v>39</v>
      </c>
      <c r="O186" s="91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8" t="s">
        <v>133</v>
      </c>
      <c r="AT186" s="228" t="s">
        <v>128</v>
      </c>
      <c r="AU186" s="228" t="s">
        <v>83</v>
      </c>
      <c r="AY186" s="17" t="s">
        <v>126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7" t="s">
        <v>8</v>
      </c>
      <c r="BK186" s="229">
        <f>ROUND(I186*H186,0)</f>
        <v>0</v>
      </c>
      <c r="BL186" s="17" t="s">
        <v>133</v>
      </c>
      <c r="BM186" s="228" t="s">
        <v>217</v>
      </c>
    </row>
    <row r="187" s="13" customFormat="1">
      <c r="A187" s="13"/>
      <c r="B187" s="230"/>
      <c r="C187" s="231"/>
      <c r="D187" s="232" t="s">
        <v>135</v>
      </c>
      <c r="E187" s="233" t="s">
        <v>1</v>
      </c>
      <c r="F187" s="234" t="s">
        <v>218</v>
      </c>
      <c r="G187" s="231"/>
      <c r="H187" s="235">
        <v>10473.24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135</v>
      </c>
      <c r="AU187" s="241" t="s">
        <v>83</v>
      </c>
      <c r="AV187" s="13" t="s">
        <v>83</v>
      </c>
      <c r="AW187" s="13" t="s">
        <v>31</v>
      </c>
      <c r="AX187" s="13" t="s">
        <v>8</v>
      </c>
      <c r="AY187" s="241" t="s">
        <v>126</v>
      </c>
    </row>
    <row r="188" s="2" customFormat="1" ht="24.15" customHeight="1">
      <c r="A188" s="38"/>
      <c r="B188" s="39"/>
      <c r="C188" s="218" t="s">
        <v>219</v>
      </c>
      <c r="D188" s="218" t="s">
        <v>128</v>
      </c>
      <c r="E188" s="219" t="s">
        <v>220</v>
      </c>
      <c r="F188" s="220" t="s">
        <v>221</v>
      </c>
      <c r="G188" s="221" t="s">
        <v>139</v>
      </c>
      <c r="H188" s="222">
        <v>8408.1100000000006</v>
      </c>
      <c r="I188" s="223"/>
      <c r="J188" s="222">
        <f>ROUND(I188*H188,0)</f>
        <v>0</v>
      </c>
      <c r="K188" s="220" t="s">
        <v>132</v>
      </c>
      <c r="L188" s="44"/>
      <c r="M188" s="224" t="s">
        <v>1</v>
      </c>
      <c r="N188" s="225" t="s">
        <v>39</v>
      </c>
      <c r="O188" s="91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8" t="s">
        <v>133</v>
      </c>
      <c r="AT188" s="228" t="s">
        <v>128</v>
      </c>
      <c r="AU188" s="228" t="s">
        <v>83</v>
      </c>
      <c r="AY188" s="17" t="s">
        <v>126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7" t="s">
        <v>8</v>
      </c>
      <c r="BK188" s="229">
        <f>ROUND(I188*H188,0)</f>
        <v>0</v>
      </c>
      <c r="BL188" s="17" t="s">
        <v>133</v>
      </c>
      <c r="BM188" s="228" t="s">
        <v>222</v>
      </c>
    </row>
    <row r="189" s="15" customFormat="1">
      <c r="A189" s="15"/>
      <c r="B189" s="253"/>
      <c r="C189" s="254"/>
      <c r="D189" s="232" t="s">
        <v>135</v>
      </c>
      <c r="E189" s="255" t="s">
        <v>1</v>
      </c>
      <c r="F189" s="256" t="s">
        <v>223</v>
      </c>
      <c r="G189" s="254"/>
      <c r="H189" s="255" t="s">
        <v>1</v>
      </c>
      <c r="I189" s="257"/>
      <c r="J189" s="254"/>
      <c r="K189" s="254"/>
      <c r="L189" s="258"/>
      <c r="M189" s="259"/>
      <c r="N189" s="260"/>
      <c r="O189" s="260"/>
      <c r="P189" s="260"/>
      <c r="Q189" s="260"/>
      <c r="R189" s="260"/>
      <c r="S189" s="260"/>
      <c r="T189" s="261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2" t="s">
        <v>135</v>
      </c>
      <c r="AU189" s="262" t="s">
        <v>83</v>
      </c>
      <c r="AV189" s="15" t="s">
        <v>8</v>
      </c>
      <c r="AW189" s="15" t="s">
        <v>31</v>
      </c>
      <c r="AX189" s="15" t="s">
        <v>74</v>
      </c>
      <c r="AY189" s="262" t="s">
        <v>126</v>
      </c>
    </row>
    <row r="190" s="13" customFormat="1">
      <c r="A190" s="13"/>
      <c r="B190" s="230"/>
      <c r="C190" s="231"/>
      <c r="D190" s="232" t="s">
        <v>135</v>
      </c>
      <c r="E190" s="233" t="s">
        <v>1</v>
      </c>
      <c r="F190" s="234" t="s">
        <v>224</v>
      </c>
      <c r="G190" s="231"/>
      <c r="H190" s="235">
        <v>8229.2099999999991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135</v>
      </c>
      <c r="AU190" s="241" t="s">
        <v>83</v>
      </c>
      <c r="AV190" s="13" t="s">
        <v>83</v>
      </c>
      <c r="AW190" s="13" t="s">
        <v>31</v>
      </c>
      <c r="AX190" s="13" t="s">
        <v>74</v>
      </c>
      <c r="AY190" s="241" t="s">
        <v>126</v>
      </c>
    </row>
    <row r="191" s="13" customFormat="1">
      <c r="A191" s="13"/>
      <c r="B191" s="230"/>
      <c r="C191" s="231"/>
      <c r="D191" s="232" t="s">
        <v>135</v>
      </c>
      <c r="E191" s="233" t="s">
        <v>1</v>
      </c>
      <c r="F191" s="234" t="s">
        <v>225</v>
      </c>
      <c r="G191" s="231"/>
      <c r="H191" s="235">
        <v>85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135</v>
      </c>
      <c r="AU191" s="241" t="s">
        <v>83</v>
      </c>
      <c r="AV191" s="13" t="s">
        <v>83</v>
      </c>
      <c r="AW191" s="13" t="s">
        <v>31</v>
      </c>
      <c r="AX191" s="13" t="s">
        <v>74</v>
      </c>
      <c r="AY191" s="241" t="s">
        <v>126</v>
      </c>
    </row>
    <row r="192" s="13" customFormat="1">
      <c r="A192" s="13"/>
      <c r="B192" s="230"/>
      <c r="C192" s="231"/>
      <c r="D192" s="232" t="s">
        <v>135</v>
      </c>
      <c r="E192" s="233" t="s">
        <v>1</v>
      </c>
      <c r="F192" s="234" t="s">
        <v>226</v>
      </c>
      <c r="G192" s="231"/>
      <c r="H192" s="235">
        <v>85.5</v>
      </c>
      <c r="I192" s="236"/>
      <c r="J192" s="231"/>
      <c r="K192" s="231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135</v>
      </c>
      <c r="AU192" s="241" t="s">
        <v>83</v>
      </c>
      <c r="AV192" s="13" t="s">
        <v>83</v>
      </c>
      <c r="AW192" s="13" t="s">
        <v>31</v>
      </c>
      <c r="AX192" s="13" t="s">
        <v>74</v>
      </c>
      <c r="AY192" s="241" t="s">
        <v>126</v>
      </c>
    </row>
    <row r="193" s="13" customFormat="1">
      <c r="A193" s="13"/>
      <c r="B193" s="230"/>
      <c r="C193" s="231"/>
      <c r="D193" s="232" t="s">
        <v>135</v>
      </c>
      <c r="E193" s="233" t="s">
        <v>1</v>
      </c>
      <c r="F193" s="234" t="s">
        <v>227</v>
      </c>
      <c r="G193" s="231"/>
      <c r="H193" s="235">
        <v>8.4000000000000004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135</v>
      </c>
      <c r="AU193" s="241" t="s">
        <v>83</v>
      </c>
      <c r="AV193" s="13" t="s">
        <v>83</v>
      </c>
      <c r="AW193" s="13" t="s">
        <v>31</v>
      </c>
      <c r="AX193" s="13" t="s">
        <v>74</v>
      </c>
      <c r="AY193" s="241" t="s">
        <v>126</v>
      </c>
    </row>
    <row r="194" s="14" customFormat="1">
      <c r="A194" s="14"/>
      <c r="B194" s="242"/>
      <c r="C194" s="243"/>
      <c r="D194" s="232" t="s">
        <v>135</v>
      </c>
      <c r="E194" s="244" t="s">
        <v>1</v>
      </c>
      <c r="F194" s="245" t="s">
        <v>143</v>
      </c>
      <c r="G194" s="243"/>
      <c r="H194" s="246">
        <v>8408.1100000000006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135</v>
      </c>
      <c r="AU194" s="252" t="s">
        <v>83</v>
      </c>
      <c r="AV194" s="14" t="s">
        <v>133</v>
      </c>
      <c r="AW194" s="14" t="s">
        <v>31</v>
      </c>
      <c r="AX194" s="14" t="s">
        <v>8</v>
      </c>
      <c r="AY194" s="252" t="s">
        <v>126</v>
      </c>
    </row>
    <row r="195" s="2" customFormat="1" ht="24.15" customHeight="1">
      <c r="A195" s="38"/>
      <c r="B195" s="39"/>
      <c r="C195" s="218" t="s">
        <v>228</v>
      </c>
      <c r="D195" s="218" t="s">
        <v>128</v>
      </c>
      <c r="E195" s="219" t="s">
        <v>229</v>
      </c>
      <c r="F195" s="220" t="s">
        <v>230</v>
      </c>
      <c r="G195" s="221" t="s">
        <v>139</v>
      </c>
      <c r="H195" s="222">
        <v>1498.1800000000001</v>
      </c>
      <c r="I195" s="223"/>
      <c r="J195" s="222">
        <f>ROUND(I195*H195,0)</f>
        <v>0</v>
      </c>
      <c r="K195" s="220" t="s">
        <v>147</v>
      </c>
      <c r="L195" s="44"/>
      <c r="M195" s="224" t="s">
        <v>1</v>
      </c>
      <c r="N195" s="225" t="s">
        <v>39</v>
      </c>
      <c r="O195" s="91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8" t="s">
        <v>133</v>
      </c>
      <c r="AT195" s="228" t="s">
        <v>128</v>
      </c>
      <c r="AU195" s="228" t="s">
        <v>83</v>
      </c>
      <c r="AY195" s="17" t="s">
        <v>126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7" t="s">
        <v>8</v>
      </c>
      <c r="BK195" s="229">
        <f>ROUND(I195*H195,0)</f>
        <v>0</v>
      </c>
      <c r="BL195" s="17" t="s">
        <v>133</v>
      </c>
      <c r="BM195" s="228" t="s">
        <v>231</v>
      </c>
    </row>
    <row r="196" s="15" customFormat="1">
      <c r="A196" s="15"/>
      <c r="B196" s="253"/>
      <c r="C196" s="254"/>
      <c r="D196" s="232" t="s">
        <v>135</v>
      </c>
      <c r="E196" s="255" t="s">
        <v>1</v>
      </c>
      <c r="F196" s="256" t="s">
        <v>204</v>
      </c>
      <c r="G196" s="254"/>
      <c r="H196" s="255" t="s">
        <v>1</v>
      </c>
      <c r="I196" s="257"/>
      <c r="J196" s="254"/>
      <c r="K196" s="254"/>
      <c r="L196" s="258"/>
      <c r="M196" s="259"/>
      <c r="N196" s="260"/>
      <c r="O196" s="260"/>
      <c r="P196" s="260"/>
      <c r="Q196" s="260"/>
      <c r="R196" s="260"/>
      <c r="S196" s="260"/>
      <c r="T196" s="26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2" t="s">
        <v>135</v>
      </c>
      <c r="AU196" s="262" t="s">
        <v>83</v>
      </c>
      <c r="AV196" s="15" t="s">
        <v>8</v>
      </c>
      <c r="AW196" s="15" t="s">
        <v>31</v>
      </c>
      <c r="AX196" s="15" t="s">
        <v>74</v>
      </c>
      <c r="AY196" s="262" t="s">
        <v>126</v>
      </c>
    </row>
    <row r="197" s="13" customFormat="1">
      <c r="A197" s="13"/>
      <c r="B197" s="230"/>
      <c r="C197" s="231"/>
      <c r="D197" s="232" t="s">
        <v>135</v>
      </c>
      <c r="E197" s="233" t="s">
        <v>1</v>
      </c>
      <c r="F197" s="234" t="s">
        <v>232</v>
      </c>
      <c r="G197" s="231"/>
      <c r="H197" s="235">
        <v>585.37</v>
      </c>
      <c r="I197" s="236"/>
      <c r="J197" s="231"/>
      <c r="K197" s="231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135</v>
      </c>
      <c r="AU197" s="241" t="s">
        <v>83</v>
      </c>
      <c r="AV197" s="13" t="s">
        <v>83</v>
      </c>
      <c r="AW197" s="13" t="s">
        <v>31</v>
      </c>
      <c r="AX197" s="13" t="s">
        <v>74</v>
      </c>
      <c r="AY197" s="241" t="s">
        <v>126</v>
      </c>
    </row>
    <row r="198" s="13" customFormat="1">
      <c r="A198" s="13"/>
      <c r="B198" s="230"/>
      <c r="C198" s="231"/>
      <c r="D198" s="232" t="s">
        <v>135</v>
      </c>
      <c r="E198" s="233" t="s">
        <v>1</v>
      </c>
      <c r="F198" s="234" t="s">
        <v>233</v>
      </c>
      <c r="G198" s="231"/>
      <c r="H198" s="235">
        <v>1072.5999999999999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135</v>
      </c>
      <c r="AU198" s="241" t="s">
        <v>83</v>
      </c>
      <c r="AV198" s="13" t="s">
        <v>83</v>
      </c>
      <c r="AW198" s="13" t="s">
        <v>31</v>
      </c>
      <c r="AX198" s="13" t="s">
        <v>74</v>
      </c>
      <c r="AY198" s="241" t="s">
        <v>126</v>
      </c>
    </row>
    <row r="199" s="13" customFormat="1">
      <c r="A199" s="13"/>
      <c r="B199" s="230"/>
      <c r="C199" s="231"/>
      <c r="D199" s="232" t="s">
        <v>135</v>
      </c>
      <c r="E199" s="233" t="s">
        <v>1</v>
      </c>
      <c r="F199" s="234" t="s">
        <v>234</v>
      </c>
      <c r="G199" s="231"/>
      <c r="H199" s="235">
        <v>257.10000000000002</v>
      </c>
      <c r="I199" s="236"/>
      <c r="J199" s="231"/>
      <c r="K199" s="231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135</v>
      </c>
      <c r="AU199" s="241" t="s">
        <v>83</v>
      </c>
      <c r="AV199" s="13" t="s">
        <v>83</v>
      </c>
      <c r="AW199" s="13" t="s">
        <v>31</v>
      </c>
      <c r="AX199" s="13" t="s">
        <v>74</v>
      </c>
      <c r="AY199" s="241" t="s">
        <v>126</v>
      </c>
    </row>
    <row r="200" s="13" customFormat="1">
      <c r="A200" s="13"/>
      <c r="B200" s="230"/>
      <c r="C200" s="231"/>
      <c r="D200" s="232" t="s">
        <v>135</v>
      </c>
      <c r="E200" s="233" t="s">
        <v>1</v>
      </c>
      <c r="F200" s="234" t="s">
        <v>235</v>
      </c>
      <c r="G200" s="231"/>
      <c r="H200" s="235">
        <v>2.3999999999999999</v>
      </c>
      <c r="I200" s="236"/>
      <c r="J200" s="231"/>
      <c r="K200" s="231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135</v>
      </c>
      <c r="AU200" s="241" t="s">
        <v>83</v>
      </c>
      <c r="AV200" s="13" t="s">
        <v>83</v>
      </c>
      <c r="AW200" s="13" t="s">
        <v>31</v>
      </c>
      <c r="AX200" s="13" t="s">
        <v>74</v>
      </c>
      <c r="AY200" s="241" t="s">
        <v>126</v>
      </c>
    </row>
    <row r="201" s="13" customFormat="1">
      <c r="A201" s="13"/>
      <c r="B201" s="230"/>
      <c r="C201" s="231"/>
      <c r="D201" s="232" t="s">
        <v>135</v>
      </c>
      <c r="E201" s="233" t="s">
        <v>1</v>
      </c>
      <c r="F201" s="234" t="s">
        <v>236</v>
      </c>
      <c r="G201" s="231"/>
      <c r="H201" s="235">
        <v>-419.29000000000002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135</v>
      </c>
      <c r="AU201" s="241" t="s">
        <v>83</v>
      </c>
      <c r="AV201" s="13" t="s">
        <v>83</v>
      </c>
      <c r="AW201" s="13" t="s">
        <v>31</v>
      </c>
      <c r="AX201" s="13" t="s">
        <v>74</v>
      </c>
      <c r="AY201" s="241" t="s">
        <v>126</v>
      </c>
    </row>
    <row r="202" s="14" customFormat="1">
      <c r="A202" s="14"/>
      <c r="B202" s="242"/>
      <c r="C202" s="243"/>
      <c r="D202" s="232" t="s">
        <v>135</v>
      </c>
      <c r="E202" s="244" t="s">
        <v>1</v>
      </c>
      <c r="F202" s="245" t="s">
        <v>143</v>
      </c>
      <c r="G202" s="243"/>
      <c r="H202" s="246">
        <v>1498.1800000000001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135</v>
      </c>
      <c r="AU202" s="252" t="s">
        <v>83</v>
      </c>
      <c r="AV202" s="14" t="s">
        <v>133</v>
      </c>
      <c r="AW202" s="14" t="s">
        <v>31</v>
      </c>
      <c r="AX202" s="14" t="s">
        <v>8</v>
      </c>
      <c r="AY202" s="252" t="s">
        <v>126</v>
      </c>
    </row>
    <row r="203" s="2" customFormat="1" ht="16.5" customHeight="1">
      <c r="A203" s="38"/>
      <c r="B203" s="39"/>
      <c r="C203" s="263" t="s">
        <v>237</v>
      </c>
      <c r="D203" s="263" t="s">
        <v>171</v>
      </c>
      <c r="E203" s="264" t="s">
        <v>238</v>
      </c>
      <c r="F203" s="265" t="s">
        <v>239</v>
      </c>
      <c r="G203" s="266" t="s">
        <v>216</v>
      </c>
      <c r="H203" s="267">
        <v>10264.02</v>
      </c>
      <c r="I203" s="268"/>
      <c r="J203" s="267">
        <f>ROUND(I203*H203,0)</f>
        <v>0</v>
      </c>
      <c r="K203" s="265" t="s">
        <v>147</v>
      </c>
      <c r="L203" s="269"/>
      <c r="M203" s="270" t="s">
        <v>1</v>
      </c>
      <c r="N203" s="271" t="s">
        <v>39</v>
      </c>
      <c r="O203" s="91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8" t="s">
        <v>170</v>
      </c>
      <c r="AT203" s="228" t="s">
        <v>171</v>
      </c>
      <c r="AU203" s="228" t="s">
        <v>83</v>
      </c>
      <c r="AY203" s="17" t="s">
        <v>126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7" t="s">
        <v>8</v>
      </c>
      <c r="BK203" s="229">
        <f>ROUND(I203*H203,0)</f>
        <v>0</v>
      </c>
      <c r="BL203" s="17" t="s">
        <v>133</v>
      </c>
      <c r="BM203" s="228" t="s">
        <v>240</v>
      </c>
    </row>
    <row r="204" s="13" customFormat="1">
      <c r="A204" s="13"/>
      <c r="B204" s="230"/>
      <c r="C204" s="231"/>
      <c r="D204" s="232" t="s">
        <v>135</v>
      </c>
      <c r="E204" s="233" t="s">
        <v>1</v>
      </c>
      <c r="F204" s="234" t="s">
        <v>241</v>
      </c>
      <c r="G204" s="231"/>
      <c r="H204" s="235">
        <v>10264.02</v>
      </c>
      <c r="I204" s="236"/>
      <c r="J204" s="231"/>
      <c r="K204" s="231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135</v>
      </c>
      <c r="AU204" s="241" t="s">
        <v>83</v>
      </c>
      <c r="AV204" s="13" t="s">
        <v>83</v>
      </c>
      <c r="AW204" s="13" t="s">
        <v>31</v>
      </c>
      <c r="AX204" s="13" t="s">
        <v>8</v>
      </c>
      <c r="AY204" s="241" t="s">
        <v>126</v>
      </c>
    </row>
    <row r="205" s="12" customFormat="1" ht="22.8" customHeight="1">
      <c r="A205" s="12"/>
      <c r="B205" s="202"/>
      <c r="C205" s="203"/>
      <c r="D205" s="204" t="s">
        <v>73</v>
      </c>
      <c r="E205" s="216" t="s">
        <v>83</v>
      </c>
      <c r="F205" s="216" t="s">
        <v>242</v>
      </c>
      <c r="G205" s="203"/>
      <c r="H205" s="203"/>
      <c r="I205" s="206"/>
      <c r="J205" s="217">
        <f>BK205</f>
        <v>0</v>
      </c>
      <c r="K205" s="203"/>
      <c r="L205" s="208"/>
      <c r="M205" s="209"/>
      <c r="N205" s="210"/>
      <c r="O205" s="210"/>
      <c r="P205" s="211">
        <f>SUM(P206:P216)</f>
        <v>0</v>
      </c>
      <c r="Q205" s="210"/>
      <c r="R205" s="211">
        <f>SUM(R206:R216)</f>
        <v>256.235636</v>
      </c>
      <c r="S205" s="210"/>
      <c r="T205" s="212">
        <f>SUM(T206:T216)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3" t="s">
        <v>8</v>
      </c>
      <c r="AT205" s="214" t="s">
        <v>73</v>
      </c>
      <c r="AU205" s="214" t="s">
        <v>8</v>
      </c>
      <c r="AY205" s="213" t="s">
        <v>126</v>
      </c>
      <c r="BK205" s="215">
        <f>SUM(BK206:BK216)</f>
        <v>0</v>
      </c>
    </row>
    <row r="206" s="2" customFormat="1" ht="37.8" customHeight="1">
      <c r="A206" s="38"/>
      <c r="B206" s="39"/>
      <c r="C206" s="218" t="s">
        <v>243</v>
      </c>
      <c r="D206" s="218" t="s">
        <v>128</v>
      </c>
      <c r="E206" s="219" t="s">
        <v>244</v>
      </c>
      <c r="F206" s="220" t="s">
        <v>245</v>
      </c>
      <c r="G206" s="221" t="s">
        <v>131</v>
      </c>
      <c r="H206" s="222">
        <v>1113</v>
      </c>
      <c r="I206" s="223"/>
      <c r="J206" s="222">
        <f>ROUND(I206*H206,0)</f>
        <v>0</v>
      </c>
      <c r="K206" s="220" t="s">
        <v>132</v>
      </c>
      <c r="L206" s="44"/>
      <c r="M206" s="224" t="s">
        <v>1</v>
      </c>
      <c r="N206" s="225" t="s">
        <v>39</v>
      </c>
      <c r="O206" s="91"/>
      <c r="P206" s="226">
        <f>O206*H206</f>
        <v>0</v>
      </c>
      <c r="Q206" s="226">
        <v>0.20449000000000001</v>
      </c>
      <c r="R206" s="226">
        <f>Q206*H206</f>
        <v>227.59737000000001</v>
      </c>
      <c r="S206" s="226">
        <v>0</v>
      </c>
      <c r="T206" s="22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8" t="s">
        <v>133</v>
      </c>
      <c r="AT206" s="228" t="s">
        <v>128</v>
      </c>
      <c r="AU206" s="228" t="s">
        <v>83</v>
      </c>
      <c r="AY206" s="17" t="s">
        <v>126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7" t="s">
        <v>8</v>
      </c>
      <c r="BK206" s="229">
        <f>ROUND(I206*H206,0)</f>
        <v>0</v>
      </c>
      <c r="BL206" s="17" t="s">
        <v>133</v>
      </c>
      <c r="BM206" s="228" t="s">
        <v>246</v>
      </c>
    </row>
    <row r="207" s="13" customFormat="1">
      <c r="A207" s="13"/>
      <c r="B207" s="230"/>
      <c r="C207" s="231"/>
      <c r="D207" s="232" t="s">
        <v>135</v>
      </c>
      <c r="E207" s="233" t="s">
        <v>1</v>
      </c>
      <c r="F207" s="234" t="s">
        <v>247</v>
      </c>
      <c r="G207" s="231"/>
      <c r="H207" s="235">
        <v>1113</v>
      </c>
      <c r="I207" s="236"/>
      <c r="J207" s="231"/>
      <c r="K207" s="231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135</v>
      </c>
      <c r="AU207" s="241" t="s">
        <v>83</v>
      </c>
      <c r="AV207" s="13" t="s">
        <v>83</v>
      </c>
      <c r="AW207" s="13" t="s">
        <v>31</v>
      </c>
      <c r="AX207" s="13" t="s">
        <v>8</v>
      </c>
      <c r="AY207" s="241" t="s">
        <v>126</v>
      </c>
    </row>
    <row r="208" s="2" customFormat="1" ht="24.15" customHeight="1">
      <c r="A208" s="38"/>
      <c r="B208" s="39"/>
      <c r="C208" s="218" t="s">
        <v>248</v>
      </c>
      <c r="D208" s="218" t="s">
        <v>128</v>
      </c>
      <c r="E208" s="219" t="s">
        <v>249</v>
      </c>
      <c r="F208" s="220" t="s">
        <v>250</v>
      </c>
      <c r="G208" s="221" t="s">
        <v>139</v>
      </c>
      <c r="H208" s="222">
        <v>5</v>
      </c>
      <c r="I208" s="223"/>
      <c r="J208" s="222">
        <f>ROUND(I208*H208,0)</f>
        <v>0</v>
      </c>
      <c r="K208" s="220" t="s">
        <v>132</v>
      </c>
      <c r="L208" s="44"/>
      <c r="M208" s="224" t="s">
        <v>1</v>
      </c>
      <c r="N208" s="225" t="s">
        <v>39</v>
      </c>
      <c r="O208" s="91"/>
      <c r="P208" s="226">
        <f>O208*H208</f>
        <v>0</v>
      </c>
      <c r="Q208" s="226">
        <v>1.98</v>
      </c>
      <c r="R208" s="226">
        <f>Q208*H208</f>
        <v>9.9000000000000004</v>
      </c>
      <c r="S208" s="226">
        <v>0</v>
      </c>
      <c r="T208" s="22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8" t="s">
        <v>133</v>
      </c>
      <c r="AT208" s="228" t="s">
        <v>128</v>
      </c>
      <c r="AU208" s="228" t="s">
        <v>83</v>
      </c>
      <c r="AY208" s="17" t="s">
        <v>126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7" t="s">
        <v>8</v>
      </c>
      <c r="BK208" s="229">
        <f>ROUND(I208*H208,0)</f>
        <v>0</v>
      </c>
      <c r="BL208" s="17" t="s">
        <v>133</v>
      </c>
      <c r="BM208" s="228" t="s">
        <v>251</v>
      </c>
    </row>
    <row r="209" s="13" customFormat="1">
      <c r="A209" s="13"/>
      <c r="B209" s="230"/>
      <c r="C209" s="231"/>
      <c r="D209" s="232" t="s">
        <v>135</v>
      </c>
      <c r="E209" s="233" t="s">
        <v>1</v>
      </c>
      <c r="F209" s="234" t="s">
        <v>252</v>
      </c>
      <c r="G209" s="231"/>
      <c r="H209" s="235">
        <v>5</v>
      </c>
      <c r="I209" s="236"/>
      <c r="J209" s="231"/>
      <c r="K209" s="231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135</v>
      </c>
      <c r="AU209" s="241" t="s">
        <v>83</v>
      </c>
      <c r="AV209" s="13" t="s">
        <v>83</v>
      </c>
      <c r="AW209" s="13" t="s">
        <v>31</v>
      </c>
      <c r="AX209" s="13" t="s">
        <v>8</v>
      </c>
      <c r="AY209" s="241" t="s">
        <v>126</v>
      </c>
    </row>
    <row r="210" s="2" customFormat="1" ht="24.15" customHeight="1">
      <c r="A210" s="38"/>
      <c r="B210" s="39"/>
      <c r="C210" s="218" t="s">
        <v>7</v>
      </c>
      <c r="D210" s="218" t="s">
        <v>128</v>
      </c>
      <c r="E210" s="219" t="s">
        <v>253</v>
      </c>
      <c r="F210" s="220" t="s">
        <v>254</v>
      </c>
      <c r="G210" s="221" t="s">
        <v>139</v>
      </c>
      <c r="H210" s="222">
        <v>7.5</v>
      </c>
      <c r="I210" s="223"/>
      <c r="J210" s="222">
        <f>ROUND(I210*H210,0)</f>
        <v>0</v>
      </c>
      <c r="K210" s="220" t="s">
        <v>132</v>
      </c>
      <c r="L210" s="44"/>
      <c r="M210" s="224" t="s">
        <v>1</v>
      </c>
      <c r="N210" s="225" t="s">
        <v>39</v>
      </c>
      <c r="O210" s="91"/>
      <c r="P210" s="226">
        <f>O210*H210</f>
        <v>0</v>
      </c>
      <c r="Q210" s="226">
        <v>2.45329</v>
      </c>
      <c r="R210" s="226">
        <f>Q210*H210</f>
        <v>18.399674999999998</v>
      </c>
      <c r="S210" s="226">
        <v>0</v>
      </c>
      <c r="T210" s="22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8" t="s">
        <v>133</v>
      </c>
      <c r="AT210" s="228" t="s">
        <v>128</v>
      </c>
      <c r="AU210" s="228" t="s">
        <v>83</v>
      </c>
      <c r="AY210" s="17" t="s">
        <v>126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7" t="s">
        <v>8</v>
      </c>
      <c r="BK210" s="229">
        <f>ROUND(I210*H210,0)</f>
        <v>0</v>
      </c>
      <c r="BL210" s="17" t="s">
        <v>133</v>
      </c>
      <c r="BM210" s="228" t="s">
        <v>255</v>
      </c>
    </row>
    <row r="211" s="13" customFormat="1">
      <c r="A211" s="13"/>
      <c r="B211" s="230"/>
      <c r="C211" s="231"/>
      <c r="D211" s="232" t="s">
        <v>135</v>
      </c>
      <c r="E211" s="233" t="s">
        <v>1</v>
      </c>
      <c r="F211" s="234" t="s">
        <v>256</v>
      </c>
      <c r="G211" s="231"/>
      <c r="H211" s="235">
        <v>7.5</v>
      </c>
      <c r="I211" s="236"/>
      <c r="J211" s="231"/>
      <c r="K211" s="231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135</v>
      </c>
      <c r="AU211" s="241" t="s">
        <v>83</v>
      </c>
      <c r="AV211" s="13" t="s">
        <v>83</v>
      </c>
      <c r="AW211" s="13" t="s">
        <v>31</v>
      </c>
      <c r="AX211" s="13" t="s">
        <v>8</v>
      </c>
      <c r="AY211" s="241" t="s">
        <v>126</v>
      </c>
    </row>
    <row r="212" s="2" customFormat="1" ht="16.5" customHeight="1">
      <c r="A212" s="38"/>
      <c r="B212" s="39"/>
      <c r="C212" s="218" t="s">
        <v>257</v>
      </c>
      <c r="D212" s="218" t="s">
        <v>128</v>
      </c>
      <c r="E212" s="219" t="s">
        <v>258</v>
      </c>
      <c r="F212" s="220" t="s">
        <v>259</v>
      </c>
      <c r="G212" s="221" t="s">
        <v>179</v>
      </c>
      <c r="H212" s="222">
        <v>8</v>
      </c>
      <c r="I212" s="223"/>
      <c r="J212" s="222">
        <f>ROUND(I212*H212,0)</f>
        <v>0</v>
      </c>
      <c r="K212" s="220" t="s">
        <v>132</v>
      </c>
      <c r="L212" s="44"/>
      <c r="M212" s="224" t="s">
        <v>1</v>
      </c>
      <c r="N212" s="225" t="s">
        <v>39</v>
      </c>
      <c r="O212" s="91"/>
      <c r="P212" s="226">
        <f>O212*H212</f>
        <v>0</v>
      </c>
      <c r="Q212" s="226">
        <v>0.00247</v>
      </c>
      <c r="R212" s="226">
        <f>Q212*H212</f>
        <v>0.01976</v>
      </c>
      <c r="S212" s="226">
        <v>0</v>
      </c>
      <c r="T212" s="22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8" t="s">
        <v>133</v>
      </c>
      <c r="AT212" s="228" t="s">
        <v>128</v>
      </c>
      <c r="AU212" s="228" t="s">
        <v>83</v>
      </c>
      <c r="AY212" s="17" t="s">
        <v>126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7" t="s">
        <v>8</v>
      </c>
      <c r="BK212" s="229">
        <f>ROUND(I212*H212,0)</f>
        <v>0</v>
      </c>
      <c r="BL212" s="17" t="s">
        <v>133</v>
      </c>
      <c r="BM212" s="228" t="s">
        <v>260</v>
      </c>
    </row>
    <row r="213" s="13" customFormat="1">
      <c r="A213" s="13"/>
      <c r="B213" s="230"/>
      <c r="C213" s="231"/>
      <c r="D213" s="232" t="s">
        <v>135</v>
      </c>
      <c r="E213" s="233" t="s">
        <v>1</v>
      </c>
      <c r="F213" s="234" t="s">
        <v>261</v>
      </c>
      <c r="G213" s="231"/>
      <c r="H213" s="235">
        <v>8</v>
      </c>
      <c r="I213" s="236"/>
      <c r="J213" s="231"/>
      <c r="K213" s="231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135</v>
      </c>
      <c r="AU213" s="241" t="s">
        <v>83</v>
      </c>
      <c r="AV213" s="13" t="s">
        <v>83</v>
      </c>
      <c r="AW213" s="13" t="s">
        <v>31</v>
      </c>
      <c r="AX213" s="13" t="s">
        <v>8</v>
      </c>
      <c r="AY213" s="241" t="s">
        <v>126</v>
      </c>
    </row>
    <row r="214" s="2" customFormat="1" ht="16.5" customHeight="1">
      <c r="A214" s="38"/>
      <c r="B214" s="39"/>
      <c r="C214" s="218" t="s">
        <v>262</v>
      </c>
      <c r="D214" s="218" t="s">
        <v>128</v>
      </c>
      <c r="E214" s="219" t="s">
        <v>263</v>
      </c>
      <c r="F214" s="220" t="s">
        <v>264</v>
      </c>
      <c r="G214" s="221" t="s">
        <v>179</v>
      </c>
      <c r="H214" s="222">
        <v>8</v>
      </c>
      <c r="I214" s="223"/>
      <c r="J214" s="222">
        <f>ROUND(I214*H214,0)</f>
        <v>0</v>
      </c>
      <c r="K214" s="220" t="s">
        <v>132</v>
      </c>
      <c r="L214" s="44"/>
      <c r="M214" s="224" t="s">
        <v>1</v>
      </c>
      <c r="N214" s="225" t="s">
        <v>39</v>
      </c>
      <c r="O214" s="91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8" t="s">
        <v>133</v>
      </c>
      <c r="AT214" s="228" t="s">
        <v>128</v>
      </c>
      <c r="AU214" s="228" t="s">
        <v>83</v>
      </c>
      <c r="AY214" s="17" t="s">
        <v>126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7" t="s">
        <v>8</v>
      </c>
      <c r="BK214" s="229">
        <f>ROUND(I214*H214,0)</f>
        <v>0</v>
      </c>
      <c r="BL214" s="17" t="s">
        <v>133</v>
      </c>
      <c r="BM214" s="228" t="s">
        <v>265</v>
      </c>
    </row>
    <row r="215" s="2" customFormat="1" ht="16.5" customHeight="1">
      <c r="A215" s="38"/>
      <c r="B215" s="39"/>
      <c r="C215" s="218" t="s">
        <v>266</v>
      </c>
      <c r="D215" s="218" t="s">
        <v>128</v>
      </c>
      <c r="E215" s="219" t="s">
        <v>267</v>
      </c>
      <c r="F215" s="220" t="s">
        <v>268</v>
      </c>
      <c r="G215" s="221" t="s">
        <v>216</v>
      </c>
      <c r="H215" s="222">
        <v>0.29999999999999999</v>
      </c>
      <c r="I215" s="223"/>
      <c r="J215" s="222">
        <f>ROUND(I215*H215,0)</f>
        <v>0</v>
      </c>
      <c r="K215" s="220" t="s">
        <v>132</v>
      </c>
      <c r="L215" s="44"/>
      <c r="M215" s="224" t="s">
        <v>1</v>
      </c>
      <c r="N215" s="225" t="s">
        <v>39</v>
      </c>
      <c r="O215" s="91"/>
      <c r="P215" s="226">
        <f>O215*H215</f>
        <v>0</v>
      </c>
      <c r="Q215" s="226">
        <v>1.06277</v>
      </c>
      <c r="R215" s="226">
        <f>Q215*H215</f>
        <v>0.31883099999999998</v>
      </c>
      <c r="S215" s="226">
        <v>0</v>
      </c>
      <c r="T215" s="22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8" t="s">
        <v>133</v>
      </c>
      <c r="AT215" s="228" t="s">
        <v>128</v>
      </c>
      <c r="AU215" s="228" t="s">
        <v>83</v>
      </c>
      <c r="AY215" s="17" t="s">
        <v>126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7" t="s">
        <v>8</v>
      </c>
      <c r="BK215" s="229">
        <f>ROUND(I215*H215,0)</f>
        <v>0</v>
      </c>
      <c r="BL215" s="17" t="s">
        <v>133</v>
      </c>
      <c r="BM215" s="228" t="s">
        <v>269</v>
      </c>
    </row>
    <row r="216" s="13" customFormat="1">
      <c r="A216" s="13"/>
      <c r="B216" s="230"/>
      <c r="C216" s="231"/>
      <c r="D216" s="232" t="s">
        <v>135</v>
      </c>
      <c r="E216" s="233" t="s">
        <v>1</v>
      </c>
      <c r="F216" s="234" t="s">
        <v>270</v>
      </c>
      <c r="G216" s="231"/>
      <c r="H216" s="235">
        <v>0.29999999999999999</v>
      </c>
      <c r="I216" s="236"/>
      <c r="J216" s="231"/>
      <c r="K216" s="231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135</v>
      </c>
      <c r="AU216" s="241" t="s">
        <v>83</v>
      </c>
      <c r="AV216" s="13" t="s">
        <v>83</v>
      </c>
      <c r="AW216" s="13" t="s">
        <v>31</v>
      </c>
      <c r="AX216" s="13" t="s">
        <v>8</v>
      </c>
      <c r="AY216" s="241" t="s">
        <v>126</v>
      </c>
    </row>
    <row r="217" s="12" customFormat="1" ht="22.8" customHeight="1">
      <c r="A217" s="12"/>
      <c r="B217" s="202"/>
      <c r="C217" s="203"/>
      <c r="D217" s="204" t="s">
        <v>73</v>
      </c>
      <c r="E217" s="216" t="s">
        <v>133</v>
      </c>
      <c r="F217" s="216" t="s">
        <v>271</v>
      </c>
      <c r="G217" s="203"/>
      <c r="H217" s="203"/>
      <c r="I217" s="206"/>
      <c r="J217" s="217">
        <f>BK217</f>
        <v>0</v>
      </c>
      <c r="K217" s="203"/>
      <c r="L217" s="208"/>
      <c r="M217" s="209"/>
      <c r="N217" s="210"/>
      <c r="O217" s="210"/>
      <c r="P217" s="211">
        <f>SUM(P218:P223)</f>
        <v>0</v>
      </c>
      <c r="Q217" s="210"/>
      <c r="R217" s="211">
        <f>SUM(R218:R223)</f>
        <v>0.21853800000000001</v>
      </c>
      <c r="S217" s="210"/>
      <c r="T217" s="212">
        <f>SUM(T218:T223)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3" t="s">
        <v>8</v>
      </c>
      <c r="AT217" s="214" t="s">
        <v>73</v>
      </c>
      <c r="AU217" s="214" t="s">
        <v>8</v>
      </c>
      <c r="AY217" s="213" t="s">
        <v>126</v>
      </c>
      <c r="BK217" s="215">
        <f>SUM(BK218:BK223)</f>
        <v>0</v>
      </c>
    </row>
    <row r="218" s="2" customFormat="1" ht="16.5" customHeight="1">
      <c r="A218" s="38"/>
      <c r="B218" s="39"/>
      <c r="C218" s="218" t="s">
        <v>272</v>
      </c>
      <c r="D218" s="218" t="s">
        <v>128</v>
      </c>
      <c r="E218" s="219" t="s">
        <v>273</v>
      </c>
      <c r="F218" s="220" t="s">
        <v>274</v>
      </c>
      <c r="G218" s="221" t="s">
        <v>139</v>
      </c>
      <c r="H218" s="222">
        <v>419.29000000000002</v>
      </c>
      <c r="I218" s="223"/>
      <c r="J218" s="222">
        <f>ROUND(I218*H218,0)</f>
        <v>0</v>
      </c>
      <c r="K218" s="220" t="s">
        <v>132</v>
      </c>
      <c r="L218" s="44"/>
      <c r="M218" s="224" t="s">
        <v>1</v>
      </c>
      <c r="N218" s="225" t="s">
        <v>39</v>
      </c>
      <c r="O218" s="91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8" t="s">
        <v>133</v>
      </c>
      <c r="AT218" s="228" t="s">
        <v>128</v>
      </c>
      <c r="AU218" s="228" t="s">
        <v>83</v>
      </c>
      <c r="AY218" s="17" t="s">
        <v>126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7" t="s">
        <v>8</v>
      </c>
      <c r="BK218" s="229">
        <f>ROUND(I218*H218,0)</f>
        <v>0</v>
      </c>
      <c r="BL218" s="17" t="s">
        <v>133</v>
      </c>
      <c r="BM218" s="228" t="s">
        <v>275</v>
      </c>
    </row>
    <row r="219" s="13" customFormat="1">
      <c r="A219" s="13"/>
      <c r="B219" s="230"/>
      <c r="C219" s="231"/>
      <c r="D219" s="232" t="s">
        <v>135</v>
      </c>
      <c r="E219" s="233" t="s">
        <v>1</v>
      </c>
      <c r="F219" s="234" t="s">
        <v>276</v>
      </c>
      <c r="G219" s="231"/>
      <c r="H219" s="235">
        <v>419.29000000000002</v>
      </c>
      <c r="I219" s="236"/>
      <c r="J219" s="231"/>
      <c r="K219" s="231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135</v>
      </c>
      <c r="AU219" s="241" t="s">
        <v>83</v>
      </c>
      <c r="AV219" s="13" t="s">
        <v>83</v>
      </c>
      <c r="AW219" s="13" t="s">
        <v>31</v>
      </c>
      <c r="AX219" s="13" t="s">
        <v>8</v>
      </c>
      <c r="AY219" s="241" t="s">
        <v>126</v>
      </c>
    </row>
    <row r="220" s="2" customFormat="1" ht="24.15" customHeight="1">
      <c r="A220" s="38"/>
      <c r="B220" s="39"/>
      <c r="C220" s="218" t="s">
        <v>277</v>
      </c>
      <c r="D220" s="218" t="s">
        <v>128</v>
      </c>
      <c r="E220" s="219" t="s">
        <v>278</v>
      </c>
      <c r="F220" s="220" t="s">
        <v>279</v>
      </c>
      <c r="G220" s="221" t="s">
        <v>139</v>
      </c>
      <c r="H220" s="222">
        <v>2.5699999999999998</v>
      </c>
      <c r="I220" s="223"/>
      <c r="J220" s="222">
        <f>ROUND(I220*H220,0)</f>
        <v>0</v>
      </c>
      <c r="K220" s="220" t="s">
        <v>147</v>
      </c>
      <c r="L220" s="44"/>
      <c r="M220" s="224" t="s">
        <v>1</v>
      </c>
      <c r="N220" s="225" t="s">
        <v>39</v>
      </c>
      <c r="O220" s="91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8" t="s">
        <v>133</v>
      </c>
      <c r="AT220" s="228" t="s">
        <v>128</v>
      </c>
      <c r="AU220" s="228" t="s">
        <v>83</v>
      </c>
      <c r="AY220" s="17" t="s">
        <v>126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7" t="s">
        <v>8</v>
      </c>
      <c r="BK220" s="229">
        <f>ROUND(I220*H220,0)</f>
        <v>0</v>
      </c>
      <c r="BL220" s="17" t="s">
        <v>133</v>
      </c>
      <c r="BM220" s="228" t="s">
        <v>280</v>
      </c>
    </row>
    <row r="221" s="13" customFormat="1">
      <c r="A221" s="13"/>
      <c r="B221" s="230"/>
      <c r="C221" s="231"/>
      <c r="D221" s="232" t="s">
        <v>135</v>
      </c>
      <c r="E221" s="233" t="s">
        <v>1</v>
      </c>
      <c r="F221" s="234" t="s">
        <v>281</v>
      </c>
      <c r="G221" s="231"/>
      <c r="H221" s="235">
        <v>2.5699999999999998</v>
      </c>
      <c r="I221" s="236"/>
      <c r="J221" s="231"/>
      <c r="K221" s="231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135</v>
      </c>
      <c r="AU221" s="241" t="s">
        <v>83</v>
      </c>
      <c r="AV221" s="13" t="s">
        <v>83</v>
      </c>
      <c r="AW221" s="13" t="s">
        <v>31</v>
      </c>
      <c r="AX221" s="13" t="s">
        <v>8</v>
      </c>
      <c r="AY221" s="241" t="s">
        <v>126</v>
      </c>
    </row>
    <row r="222" s="2" customFormat="1" ht="16.5" customHeight="1">
      <c r="A222" s="38"/>
      <c r="B222" s="39"/>
      <c r="C222" s="218" t="s">
        <v>282</v>
      </c>
      <c r="D222" s="218" t="s">
        <v>128</v>
      </c>
      <c r="E222" s="219" t="s">
        <v>283</v>
      </c>
      <c r="F222" s="220" t="s">
        <v>284</v>
      </c>
      <c r="G222" s="221" t="s">
        <v>179</v>
      </c>
      <c r="H222" s="222">
        <v>34.200000000000003</v>
      </c>
      <c r="I222" s="223"/>
      <c r="J222" s="222">
        <f>ROUND(I222*H222,0)</f>
        <v>0</v>
      </c>
      <c r="K222" s="220" t="s">
        <v>147</v>
      </c>
      <c r="L222" s="44"/>
      <c r="M222" s="224" t="s">
        <v>1</v>
      </c>
      <c r="N222" s="225" t="s">
        <v>39</v>
      </c>
      <c r="O222" s="91"/>
      <c r="P222" s="226">
        <f>O222*H222</f>
        <v>0</v>
      </c>
      <c r="Q222" s="226">
        <v>0.0063899999999999998</v>
      </c>
      <c r="R222" s="226">
        <f>Q222*H222</f>
        <v>0.21853800000000001</v>
      </c>
      <c r="S222" s="226">
        <v>0</v>
      </c>
      <c r="T222" s="22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8" t="s">
        <v>133</v>
      </c>
      <c r="AT222" s="228" t="s">
        <v>128</v>
      </c>
      <c r="AU222" s="228" t="s">
        <v>83</v>
      </c>
      <c r="AY222" s="17" t="s">
        <v>126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7" t="s">
        <v>8</v>
      </c>
      <c r="BK222" s="229">
        <f>ROUND(I222*H222,0)</f>
        <v>0</v>
      </c>
      <c r="BL222" s="17" t="s">
        <v>133</v>
      </c>
      <c r="BM222" s="228" t="s">
        <v>285</v>
      </c>
    </row>
    <row r="223" s="13" customFormat="1">
      <c r="A223" s="13"/>
      <c r="B223" s="230"/>
      <c r="C223" s="231"/>
      <c r="D223" s="232" t="s">
        <v>135</v>
      </c>
      <c r="E223" s="233" t="s">
        <v>1</v>
      </c>
      <c r="F223" s="234" t="s">
        <v>286</v>
      </c>
      <c r="G223" s="231"/>
      <c r="H223" s="235">
        <v>34.200000000000003</v>
      </c>
      <c r="I223" s="236"/>
      <c r="J223" s="231"/>
      <c r="K223" s="231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135</v>
      </c>
      <c r="AU223" s="241" t="s">
        <v>83</v>
      </c>
      <c r="AV223" s="13" t="s">
        <v>83</v>
      </c>
      <c r="AW223" s="13" t="s">
        <v>31</v>
      </c>
      <c r="AX223" s="13" t="s">
        <v>8</v>
      </c>
      <c r="AY223" s="241" t="s">
        <v>126</v>
      </c>
    </row>
    <row r="224" s="12" customFormat="1" ht="22.8" customHeight="1">
      <c r="A224" s="12"/>
      <c r="B224" s="202"/>
      <c r="C224" s="203"/>
      <c r="D224" s="204" t="s">
        <v>73</v>
      </c>
      <c r="E224" s="216" t="s">
        <v>170</v>
      </c>
      <c r="F224" s="216" t="s">
        <v>287</v>
      </c>
      <c r="G224" s="203"/>
      <c r="H224" s="203"/>
      <c r="I224" s="206"/>
      <c r="J224" s="217">
        <f>BK224</f>
        <v>0</v>
      </c>
      <c r="K224" s="203"/>
      <c r="L224" s="208"/>
      <c r="M224" s="209"/>
      <c r="N224" s="210"/>
      <c r="O224" s="210"/>
      <c r="P224" s="211">
        <f>SUM(P225:P306)</f>
        <v>0</v>
      </c>
      <c r="Q224" s="210"/>
      <c r="R224" s="211">
        <f>SUM(R225:R306)</f>
        <v>400.50698999999997</v>
      </c>
      <c r="S224" s="210"/>
      <c r="T224" s="212">
        <f>SUM(T225:T306)</f>
        <v>27.007999999999999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3" t="s">
        <v>8</v>
      </c>
      <c r="AT224" s="214" t="s">
        <v>73</v>
      </c>
      <c r="AU224" s="214" t="s">
        <v>8</v>
      </c>
      <c r="AY224" s="213" t="s">
        <v>126</v>
      </c>
      <c r="BK224" s="215">
        <f>SUM(BK225:BK306)</f>
        <v>0</v>
      </c>
    </row>
    <row r="225" s="2" customFormat="1" ht="24.15" customHeight="1">
      <c r="A225" s="38"/>
      <c r="B225" s="39"/>
      <c r="C225" s="218" t="s">
        <v>288</v>
      </c>
      <c r="D225" s="218" t="s">
        <v>128</v>
      </c>
      <c r="E225" s="219" t="s">
        <v>289</v>
      </c>
      <c r="F225" s="220" t="s">
        <v>290</v>
      </c>
      <c r="G225" s="221" t="s">
        <v>131</v>
      </c>
      <c r="H225" s="222">
        <v>60.399999999999999</v>
      </c>
      <c r="I225" s="223"/>
      <c r="J225" s="222">
        <f>ROUND(I225*H225,0)</f>
        <v>0</v>
      </c>
      <c r="K225" s="220" t="s">
        <v>132</v>
      </c>
      <c r="L225" s="44"/>
      <c r="M225" s="224" t="s">
        <v>1</v>
      </c>
      <c r="N225" s="225" t="s">
        <v>39</v>
      </c>
      <c r="O225" s="91"/>
      <c r="P225" s="226">
        <f>O225*H225</f>
        <v>0</v>
      </c>
      <c r="Q225" s="226">
        <v>0</v>
      </c>
      <c r="R225" s="226">
        <f>Q225*H225</f>
        <v>0</v>
      </c>
      <c r="S225" s="226">
        <v>0.32000000000000001</v>
      </c>
      <c r="T225" s="227">
        <f>S225*H225</f>
        <v>19.327999999999999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8" t="s">
        <v>133</v>
      </c>
      <c r="AT225" s="228" t="s">
        <v>128</v>
      </c>
      <c r="AU225" s="228" t="s">
        <v>83</v>
      </c>
      <c r="AY225" s="17" t="s">
        <v>126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7" t="s">
        <v>8</v>
      </c>
      <c r="BK225" s="229">
        <f>ROUND(I225*H225,0)</f>
        <v>0</v>
      </c>
      <c r="BL225" s="17" t="s">
        <v>133</v>
      </c>
      <c r="BM225" s="228" t="s">
        <v>291</v>
      </c>
    </row>
    <row r="226" s="2" customFormat="1" ht="24.15" customHeight="1">
      <c r="A226" s="38"/>
      <c r="B226" s="39"/>
      <c r="C226" s="218" t="s">
        <v>292</v>
      </c>
      <c r="D226" s="218" t="s">
        <v>128</v>
      </c>
      <c r="E226" s="219" t="s">
        <v>293</v>
      </c>
      <c r="F226" s="220" t="s">
        <v>294</v>
      </c>
      <c r="G226" s="221" t="s">
        <v>131</v>
      </c>
      <c r="H226" s="222">
        <v>5</v>
      </c>
      <c r="I226" s="223"/>
      <c r="J226" s="222">
        <f>ROUND(I226*H226,0)</f>
        <v>0</v>
      </c>
      <c r="K226" s="220" t="s">
        <v>295</v>
      </c>
      <c r="L226" s="44"/>
      <c r="M226" s="224" t="s">
        <v>1</v>
      </c>
      <c r="N226" s="225" t="s">
        <v>39</v>
      </c>
      <c r="O226" s="91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8" t="s">
        <v>133</v>
      </c>
      <c r="AT226" s="228" t="s">
        <v>128</v>
      </c>
      <c r="AU226" s="228" t="s">
        <v>83</v>
      </c>
      <c r="AY226" s="17" t="s">
        <v>126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7" t="s">
        <v>8</v>
      </c>
      <c r="BK226" s="229">
        <f>ROUND(I226*H226,0)</f>
        <v>0</v>
      </c>
      <c r="BL226" s="17" t="s">
        <v>133</v>
      </c>
      <c r="BM226" s="228" t="s">
        <v>296</v>
      </c>
    </row>
    <row r="227" s="2" customFormat="1" ht="21.75" customHeight="1">
      <c r="A227" s="38"/>
      <c r="B227" s="39"/>
      <c r="C227" s="263" t="s">
        <v>297</v>
      </c>
      <c r="D227" s="263" t="s">
        <v>171</v>
      </c>
      <c r="E227" s="264" t="s">
        <v>298</v>
      </c>
      <c r="F227" s="265" t="s">
        <v>299</v>
      </c>
      <c r="G227" s="266" t="s">
        <v>131</v>
      </c>
      <c r="H227" s="267">
        <v>5</v>
      </c>
      <c r="I227" s="268"/>
      <c r="J227" s="267">
        <f>ROUND(I227*H227,0)</f>
        <v>0</v>
      </c>
      <c r="K227" s="265" t="s">
        <v>295</v>
      </c>
      <c r="L227" s="269"/>
      <c r="M227" s="270" t="s">
        <v>1</v>
      </c>
      <c r="N227" s="271" t="s">
        <v>39</v>
      </c>
      <c r="O227" s="91"/>
      <c r="P227" s="226">
        <f>O227*H227</f>
        <v>0</v>
      </c>
      <c r="Q227" s="226">
        <v>0.00214</v>
      </c>
      <c r="R227" s="226">
        <f>Q227*H227</f>
        <v>0.010699999999999999</v>
      </c>
      <c r="S227" s="226">
        <v>0</v>
      </c>
      <c r="T227" s="22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8" t="s">
        <v>170</v>
      </c>
      <c r="AT227" s="228" t="s">
        <v>171</v>
      </c>
      <c r="AU227" s="228" t="s">
        <v>83</v>
      </c>
      <c r="AY227" s="17" t="s">
        <v>126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7" t="s">
        <v>8</v>
      </c>
      <c r="BK227" s="229">
        <f>ROUND(I227*H227,0)</f>
        <v>0</v>
      </c>
      <c r="BL227" s="17" t="s">
        <v>133</v>
      </c>
      <c r="BM227" s="228" t="s">
        <v>300</v>
      </c>
    </row>
    <row r="228" s="2" customFormat="1" ht="24.15" customHeight="1">
      <c r="A228" s="38"/>
      <c r="B228" s="39"/>
      <c r="C228" s="218" t="s">
        <v>301</v>
      </c>
      <c r="D228" s="218" t="s">
        <v>128</v>
      </c>
      <c r="E228" s="219" t="s">
        <v>302</v>
      </c>
      <c r="F228" s="220" t="s">
        <v>303</v>
      </c>
      <c r="G228" s="221" t="s">
        <v>131</v>
      </c>
      <c r="H228" s="222">
        <v>436</v>
      </c>
      <c r="I228" s="223"/>
      <c r="J228" s="222">
        <f>ROUND(I228*H228,0)</f>
        <v>0</v>
      </c>
      <c r="K228" s="220" t="s">
        <v>147</v>
      </c>
      <c r="L228" s="44"/>
      <c r="M228" s="224" t="s">
        <v>1</v>
      </c>
      <c r="N228" s="225" t="s">
        <v>39</v>
      </c>
      <c r="O228" s="91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8" t="s">
        <v>133</v>
      </c>
      <c r="AT228" s="228" t="s">
        <v>128</v>
      </c>
      <c r="AU228" s="228" t="s">
        <v>83</v>
      </c>
      <c r="AY228" s="17" t="s">
        <v>126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7" t="s">
        <v>8</v>
      </c>
      <c r="BK228" s="229">
        <f>ROUND(I228*H228,0)</f>
        <v>0</v>
      </c>
      <c r="BL228" s="17" t="s">
        <v>133</v>
      </c>
      <c r="BM228" s="228" t="s">
        <v>304</v>
      </c>
    </row>
    <row r="229" s="13" customFormat="1">
      <c r="A229" s="13"/>
      <c r="B229" s="230"/>
      <c r="C229" s="231"/>
      <c r="D229" s="232" t="s">
        <v>135</v>
      </c>
      <c r="E229" s="233" t="s">
        <v>1</v>
      </c>
      <c r="F229" s="234" t="s">
        <v>305</v>
      </c>
      <c r="G229" s="231"/>
      <c r="H229" s="235">
        <v>436</v>
      </c>
      <c r="I229" s="236"/>
      <c r="J229" s="231"/>
      <c r="K229" s="231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135</v>
      </c>
      <c r="AU229" s="241" t="s">
        <v>83</v>
      </c>
      <c r="AV229" s="13" t="s">
        <v>83</v>
      </c>
      <c r="AW229" s="13" t="s">
        <v>31</v>
      </c>
      <c r="AX229" s="13" t="s">
        <v>8</v>
      </c>
      <c r="AY229" s="241" t="s">
        <v>126</v>
      </c>
    </row>
    <row r="230" s="2" customFormat="1" ht="21.75" customHeight="1">
      <c r="A230" s="38"/>
      <c r="B230" s="39"/>
      <c r="C230" s="263" t="s">
        <v>306</v>
      </c>
      <c r="D230" s="263" t="s">
        <v>171</v>
      </c>
      <c r="E230" s="264" t="s">
        <v>307</v>
      </c>
      <c r="F230" s="265" t="s">
        <v>308</v>
      </c>
      <c r="G230" s="266" t="s">
        <v>131</v>
      </c>
      <c r="H230" s="267">
        <v>444.72000000000003</v>
      </c>
      <c r="I230" s="268"/>
      <c r="J230" s="267">
        <f>ROUND(I230*H230,0)</f>
        <v>0</v>
      </c>
      <c r="K230" s="265" t="s">
        <v>147</v>
      </c>
      <c r="L230" s="269"/>
      <c r="M230" s="270" t="s">
        <v>1</v>
      </c>
      <c r="N230" s="271" t="s">
        <v>39</v>
      </c>
      <c r="O230" s="91"/>
      <c r="P230" s="226">
        <f>O230*H230</f>
        <v>0</v>
      </c>
      <c r="Q230" s="226">
        <v>0.0031800000000000001</v>
      </c>
      <c r="R230" s="226">
        <f>Q230*H230</f>
        <v>1.4142096000000002</v>
      </c>
      <c r="S230" s="226">
        <v>0</v>
      </c>
      <c r="T230" s="22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8" t="s">
        <v>170</v>
      </c>
      <c r="AT230" s="228" t="s">
        <v>171</v>
      </c>
      <c r="AU230" s="228" t="s">
        <v>83</v>
      </c>
      <c r="AY230" s="17" t="s">
        <v>126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7" t="s">
        <v>8</v>
      </c>
      <c r="BK230" s="229">
        <f>ROUND(I230*H230,0)</f>
        <v>0</v>
      </c>
      <c r="BL230" s="17" t="s">
        <v>133</v>
      </c>
      <c r="BM230" s="228" t="s">
        <v>309</v>
      </c>
    </row>
    <row r="231" s="13" customFormat="1">
      <c r="A231" s="13"/>
      <c r="B231" s="230"/>
      <c r="C231" s="231"/>
      <c r="D231" s="232" t="s">
        <v>135</v>
      </c>
      <c r="E231" s="233" t="s">
        <v>1</v>
      </c>
      <c r="F231" s="234" t="s">
        <v>310</v>
      </c>
      <c r="G231" s="231"/>
      <c r="H231" s="235">
        <v>444.72000000000003</v>
      </c>
      <c r="I231" s="236"/>
      <c r="J231" s="231"/>
      <c r="K231" s="231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135</v>
      </c>
      <c r="AU231" s="241" t="s">
        <v>83</v>
      </c>
      <c r="AV231" s="13" t="s">
        <v>83</v>
      </c>
      <c r="AW231" s="13" t="s">
        <v>31</v>
      </c>
      <c r="AX231" s="13" t="s">
        <v>8</v>
      </c>
      <c r="AY231" s="241" t="s">
        <v>126</v>
      </c>
    </row>
    <row r="232" s="2" customFormat="1" ht="24.15" customHeight="1">
      <c r="A232" s="38"/>
      <c r="B232" s="39"/>
      <c r="C232" s="218" t="s">
        <v>311</v>
      </c>
      <c r="D232" s="218" t="s">
        <v>128</v>
      </c>
      <c r="E232" s="219" t="s">
        <v>312</v>
      </c>
      <c r="F232" s="220" t="s">
        <v>313</v>
      </c>
      <c r="G232" s="221" t="s">
        <v>131</v>
      </c>
      <c r="H232" s="222">
        <v>1947.7000000000001</v>
      </c>
      <c r="I232" s="223"/>
      <c r="J232" s="222">
        <f>ROUND(I232*H232,0)</f>
        <v>0</v>
      </c>
      <c r="K232" s="220" t="s">
        <v>132</v>
      </c>
      <c r="L232" s="44"/>
      <c r="M232" s="224" t="s">
        <v>1</v>
      </c>
      <c r="N232" s="225" t="s">
        <v>39</v>
      </c>
      <c r="O232" s="91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8" t="s">
        <v>133</v>
      </c>
      <c r="AT232" s="228" t="s">
        <v>128</v>
      </c>
      <c r="AU232" s="228" t="s">
        <v>83</v>
      </c>
      <c r="AY232" s="17" t="s">
        <v>126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7" t="s">
        <v>8</v>
      </c>
      <c r="BK232" s="229">
        <f>ROUND(I232*H232,0)</f>
        <v>0</v>
      </c>
      <c r="BL232" s="17" t="s">
        <v>133</v>
      </c>
      <c r="BM232" s="228" t="s">
        <v>314</v>
      </c>
    </row>
    <row r="233" s="2" customFormat="1" ht="21.75" customHeight="1">
      <c r="A233" s="38"/>
      <c r="B233" s="39"/>
      <c r="C233" s="263" t="s">
        <v>315</v>
      </c>
      <c r="D233" s="263" t="s">
        <v>171</v>
      </c>
      <c r="E233" s="264" t="s">
        <v>316</v>
      </c>
      <c r="F233" s="265" t="s">
        <v>317</v>
      </c>
      <c r="G233" s="266" t="s">
        <v>131</v>
      </c>
      <c r="H233" s="267">
        <v>1986.6500000000001</v>
      </c>
      <c r="I233" s="268"/>
      <c r="J233" s="267">
        <f>ROUND(I233*H233,0)</f>
        <v>0</v>
      </c>
      <c r="K233" s="265" t="s">
        <v>132</v>
      </c>
      <c r="L233" s="269"/>
      <c r="M233" s="270" t="s">
        <v>1</v>
      </c>
      <c r="N233" s="271" t="s">
        <v>39</v>
      </c>
      <c r="O233" s="91"/>
      <c r="P233" s="226">
        <f>O233*H233</f>
        <v>0</v>
      </c>
      <c r="Q233" s="226">
        <v>0.0041200000000000004</v>
      </c>
      <c r="R233" s="226">
        <f>Q233*H233</f>
        <v>8.184998000000002</v>
      </c>
      <c r="S233" s="226">
        <v>0</v>
      </c>
      <c r="T233" s="22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8" t="s">
        <v>170</v>
      </c>
      <c r="AT233" s="228" t="s">
        <v>171</v>
      </c>
      <c r="AU233" s="228" t="s">
        <v>83</v>
      </c>
      <c r="AY233" s="17" t="s">
        <v>126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7" t="s">
        <v>8</v>
      </c>
      <c r="BK233" s="229">
        <f>ROUND(I233*H233,0)</f>
        <v>0</v>
      </c>
      <c r="BL233" s="17" t="s">
        <v>133</v>
      </c>
      <c r="BM233" s="228" t="s">
        <v>318</v>
      </c>
    </row>
    <row r="234" s="13" customFormat="1">
      <c r="A234" s="13"/>
      <c r="B234" s="230"/>
      <c r="C234" s="231"/>
      <c r="D234" s="232" t="s">
        <v>135</v>
      </c>
      <c r="E234" s="233" t="s">
        <v>1</v>
      </c>
      <c r="F234" s="234" t="s">
        <v>319</v>
      </c>
      <c r="G234" s="231"/>
      <c r="H234" s="235">
        <v>1986.6500000000001</v>
      </c>
      <c r="I234" s="236"/>
      <c r="J234" s="231"/>
      <c r="K234" s="231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135</v>
      </c>
      <c r="AU234" s="241" t="s">
        <v>83</v>
      </c>
      <c r="AV234" s="13" t="s">
        <v>83</v>
      </c>
      <c r="AW234" s="13" t="s">
        <v>31</v>
      </c>
      <c r="AX234" s="13" t="s">
        <v>8</v>
      </c>
      <c r="AY234" s="241" t="s">
        <v>126</v>
      </c>
    </row>
    <row r="235" s="2" customFormat="1" ht="33" customHeight="1">
      <c r="A235" s="38"/>
      <c r="B235" s="39"/>
      <c r="C235" s="218" t="s">
        <v>320</v>
      </c>
      <c r="D235" s="218" t="s">
        <v>128</v>
      </c>
      <c r="E235" s="219" t="s">
        <v>321</v>
      </c>
      <c r="F235" s="220" t="s">
        <v>322</v>
      </c>
      <c r="G235" s="221" t="s">
        <v>131</v>
      </c>
      <c r="H235" s="222">
        <v>285.5</v>
      </c>
      <c r="I235" s="223"/>
      <c r="J235" s="222">
        <f>ROUND(I235*H235,0)</f>
        <v>0</v>
      </c>
      <c r="K235" s="220" t="s">
        <v>132</v>
      </c>
      <c r="L235" s="44"/>
      <c r="M235" s="224" t="s">
        <v>1</v>
      </c>
      <c r="N235" s="225" t="s">
        <v>39</v>
      </c>
      <c r="O235" s="91"/>
      <c r="P235" s="226">
        <f>O235*H235</f>
        <v>0</v>
      </c>
      <c r="Q235" s="226">
        <v>1.0000000000000001E-05</v>
      </c>
      <c r="R235" s="226">
        <f>Q235*H235</f>
        <v>0.0028550000000000003</v>
      </c>
      <c r="S235" s="226">
        <v>0</v>
      </c>
      <c r="T235" s="22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8" t="s">
        <v>133</v>
      </c>
      <c r="AT235" s="228" t="s">
        <v>128</v>
      </c>
      <c r="AU235" s="228" t="s">
        <v>83</v>
      </c>
      <c r="AY235" s="17" t="s">
        <v>126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7" t="s">
        <v>8</v>
      </c>
      <c r="BK235" s="229">
        <f>ROUND(I235*H235,0)</f>
        <v>0</v>
      </c>
      <c r="BL235" s="17" t="s">
        <v>133</v>
      </c>
      <c r="BM235" s="228" t="s">
        <v>323</v>
      </c>
    </row>
    <row r="236" s="13" customFormat="1">
      <c r="A236" s="13"/>
      <c r="B236" s="230"/>
      <c r="C236" s="231"/>
      <c r="D236" s="232" t="s">
        <v>135</v>
      </c>
      <c r="E236" s="233" t="s">
        <v>1</v>
      </c>
      <c r="F236" s="234" t="s">
        <v>324</v>
      </c>
      <c r="G236" s="231"/>
      <c r="H236" s="235">
        <v>285.5</v>
      </c>
      <c r="I236" s="236"/>
      <c r="J236" s="231"/>
      <c r="K236" s="231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135</v>
      </c>
      <c r="AU236" s="241" t="s">
        <v>83</v>
      </c>
      <c r="AV236" s="13" t="s">
        <v>83</v>
      </c>
      <c r="AW236" s="13" t="s">
        <v>31</v>
      </c>
      <c r="AX236" s="13" t="s">
        <v>8</v>
      </c>
      <c r="AY236" s="241" t="s">
        <v>126</v>
      </c>
    </row>
    <row r="237" s="2" customFormat="1" ht="16.5" customHeight="1">
      <c r="A237" s="38"/>
      <c r="B237" s="39"/>
      <c r="C237" s="263" t="s">
        <v>325</v>
      </c>
      <c r="D237" s="263" t="s">
        <v>171</v>
      </c>
      <c r="E237" s="264" t="s">
        <v>326</v>
      </c>
      <c r="F237" s="265" t="s">
        <v>173</v>
      </c>
      <c r="G237" s="266" t="s">
        <v>131</v>
      </c>
      <c r="H237" s="267">
        <v>285.5</v>
      </c>
      <c r="I237" s="268"/>
      <c r="J237" s="267">
        <f>ROUND(I237*H237,0)</f>
        <v>0</v>
      </c>
      <c r="K237" s="265" t="s">
        <v>132</v>
      </c>
      <c r="L237" s="269"/>
      <c r="M237" s="270" t="s">
        <v>1</v>
      </c>
      <c r="N237" s="271" t="s">
        <v>39</v>
      </c>
      <c r="O237" s="91"/>
      <c r="P237" s="226">
        <f>O237*H237</f>
        <v>0</v>
      </c>
      <c r="Q237" s="226">
        <v>0.035000000000000003</v>
      </c>
      <c r="R237" s="226">
        <f>Q237*H237</f>
        <v>9.9925000000000015</v>
      </c>
      <c r="S237" s="226">
        <v>0</v>
      </c>
      <c r="T237" s="22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8" t="s">
        <v>170</v>
      </c>
      <c r="AT237" s="228" t="s">
        <v>171</v>
      </c>
      <c r="AU237" s="228" t="s">
        <v>83</v>
      </c>
      <c r="AY237" s="17" t="s">
        <v>126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7" t="s">
        <v>8</v>
      </c>
      <c r="BK237" s="229">
        <f>ROUND(I237*H237,0)</f>
        <v>0</v>
      </c>
      <c r="BL237" s="17" t="s">
        <v>133</v>
      </c>
      <c r="BM237" s="228" t="s">
        <v>327</v>
      </c>
    </row>
    <row r="238" s="2" customFormat="1" ht="33" customHeight="1">
      <c r="A238" s="38"/>
      <c r="B238" s="39"/>
      <c r="C238" s="218" t="s">
        <v>328</v>
      </c>
      <c r="D238" s="218" t="s">
        <v>128</v>
      </c>
      <c r="E238" s="219" t="s">
        <v>329</v>
      </c>
      <c r="F238" s="220" t="s">
        <v>330</v>
      </c>
      <c r="G238" s="221" t="s">
        <v>131</v>
      </c>
      <c r="H238" s="222">
        <v>70</v>
      </c>
      <c r="I238" s="223"/>
      <c r="J238" s="222">
        <f>ROUND(I238*H238,0)</f>
        <v>0</v>
      </c>
      <c r="K238" s="220" t="s">
        <v>132</v>
      </c>
      <c r="L238" s="44"/>
      <c r="M238" s="224" t="s">
        <v>1</v>
      </c>
      <c r="N238" s="225" t="s">
        <v>39</v>
      </c>
      <c r="O238" s="91"/>
      <c r="P238" s="226">
        <f>O238*H238</f>
        <v>0</v>
      </c>
      <c r="Q238" s="226">
        <v>2.0000000000000002E-05</v>
      </c>
      <c r="R238" s="226">
        <f>Q238*H238</f>
        <v>0.0014000000000000002</v>
      </c>
      <c r="S238" s="226">
        <v>0</v>
      </c>
      <c r="T238" s="22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8" t="s">
        <v>133</v>
      </c>
      <c r="AT238" s="228" t="s">
        <v>128</v>
      </c>
      <c r="AU238" s="228" t="s">
        <v>83</v>
      </c>
      <c r="AY238" s="17" t="s">
        <v>126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7" t="s">
        <v>8</v>
      </c>
      <c r="BK238" s="229">
        <f>ROUND(I238*H238,0)</f>
        <v>0</v>
      </c>
      <c r="BL238" s="17" t="s">
        <v>133</v>
      </c>
      <c r="BM238" s="228" t="s">
        <v>331</v>
      </c>
    </row>
    <row r="239" s="2" customFormat="1" ht="21.75" customHeight="1">
      <c r="A239" s="38"/>
      <c r="B239" s="39"/>
      <c r="C239" s="263" t="s">
        <v>332</v>
      </c>
      <c r="D239" s="263" t="s">
        <v>171</v>
      </c>
      <c r="E239" s="264" t="s">
        <v>333</v>
      </c>
      <c r="F239" s="265" t="s">
        <v>334</v>
      </c>
      <c r="G239" s="266" t="s">
        <v>131</v>
      </c>
      <c r="H239" s="267">
        <v>71.400000000000006</v>
      </c>
      <c r="I239" s="268"/>
      <c r="J239" s="267">
        <f>ROUND(I239*H239,0)</f>
        <v>0</v>
      </c>
      <c r="K239" s="265" t="s">
        <v>132</v>
      </c>
      <c r="L239" s="269"/>
      <c r="M239" s="270" t="s">
        <v>1</v>
      </c>
      <c r="N239" s="271" t="s">
        <v>39</v>
      </c>
      <c r="O239" s="91"/>
      <c r="P239" s="226">
        <f>O239*H239</f>
        <v>0</v>
      </c>
      <c r="Q239" s="226">
        <v>0.01052</v>
      </c>
      <c r="R239" s="226">
        <f>Q239*H239</f>
        <v>0.75112800000000002</v>
      </c>
      <c r="S239" s="226">
        <v>0</v>
      </c>
      <c r="T239" s="22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8" t="s">
        <v>170</v>
      </c>
      <c r="AT239" s="228" t="s">
        <v>171</v>
      </c>
      <c r="AU239" s="228" t="s">
        <v>83</v>
      </c>
      <c r="AY239" s="17" t="s">
        <v>126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7" t="s">
        <v>8</v>
      </c>
      <c r="BK239" s="229">
        <f>ROUND(I239*H239,0)</f>
        <v>0</v>
      </c>
      <c r="BL239" s="17" t="s">
        <v>133</v>
      </c>
      <c r="BM239" s="228" t="s">
        <v>335</v>
      </c>
    </row>
    <row r="240" s="13" customFormat="1">
      <c r="A240" s="13"/>
      <c r="B240" s="230"/>
      <c r="C240" s="231"/>
      <c r="D240" s="232" t="s">
        <v>135</v>
      </c>
      <c r="E240" s="233" t="s">
        <v>1</v>
      </c>
      <c r="F240" s="234" t="s">
        <v>336</v>
      </c>
      <c r="G240" s="231"/>
      <c r="H240" s="235">
        <v>71.400000000000006</v>
      </c>
      <c r="I240" s="236"/>
      <c r="J240" s="231"/>
      <c r="K240" s="231"/>
      <c r="L240" s="237"/>
      <c r="M240" s="238"/>
      <c r="N240" s="239"/>
      <c r="O240" s="239"/>
      <c r="P240" s="239"/>
      <c r="Q240" s="239"/>
      <c r="R240" s="239"/>
      <c r="S240" s="239"/>
      <c r="T240" s="24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1" t="s">
        <v>135</v>
      </c>
      <c r="AU240" s="241" t="s">
        <v>83</v>
      </c>
      <c r="AV240" s="13" t="s">
        <v>83</v>
      </c>
      <c r="AW240" s="13" t="s">
        <v>31</v>
      </c>
      <c r="AX240" s="13" t="s">
        <v>8</v>
      </c>
      <c r="AY240" s="241" t="s">
        <v>126</v>
      </c>
    </row>
    <row r="241" s="2" customFormat="1" ht="24.15" customHeight="1">
      <c r="A241" s="38"/>
      <c r="B241" s="39"/>
      <c r="C241" s="218" t="s">
        <v>337</v>
      </c>
      <c r="D241" s="218" t="s">
        <v>128</v>
      </c>
      <c r="E241" s="219" t="s">
        <v>338</v>
      </c>
      <c r="F241" s="220" t="s">
        <v>339</v>
      </c>
      <c r="G241" s="221" t="s">
        <v>131</v>
      </c>
      <c r="H241" s="222">
        <v>28</v>
      </c>
      <c r="I241" s="223"/>
      <c r="J241" s="222">
        <f>ROUND(I241*H241,0)</f>
        <v>0</v>
      </c>
      <c r="K241" s="220" t="s">
        <v>1</v>
      </c>
      <c r="L241" s="44"/>
      <c r="M241" s="224" t="s">
        <v>1</v>
      </c>
      <c r="N241" s="225" t="s">
        <v>39</v>
      </c>
      <c r="O241" s="91"/>
      <c r="P241" s="226">
        <f>O241*H241</f>
        <v>0</v>
      </c>
      <c r="Q241" s="226">
        <v>2.0000000000000002E-05</v>
      </c>
      <c r="R241" s="226">
        <f>Q241*H241</f>
        <v>0.00056000000000000006</v>
      </c>
      <c r="S241" s="226">
        <v>0</v>
      </c>
      <c r="T241" s="227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8" t="s">
        <v>133</v>
      </c>
      <c r="AT241" s="228" t="s">
        <v>128</v>
      </c>
      <c r="AU241" s="228" t="s">
        <v>83</v>
      </c>
      <c r="AY241" s="17" t="s">
        <v>126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7" t="s">
        <v>8</v>
      </c>
      <c r="BK241" s="229">
        <f>ROUND(I241*H241,0)</f>
        <v>0</v>
      </c>
      <c r="BL241" s="17" t="s">
        <v>133</v>
      </c>
      <c r="BM241" s="228" t="s">
        <v>340</v>
      </c>
    </row>
    <row r="242" s="2" customFormat="1" ht="16.5" customHeight="1">
      <c r="A242" s="38"/>
      <c r="B242" s="39"/>
      <c r="C242" s="263" t="s">
        <v>341</v>
      </c>
      <c r="D242" s="263" t="s">
        <v>171</v>
      </c>
      <c r="E242" s="264" t="s">
        <v>342</v>
      </c>
      <c r="F242" s="265" t="s">
        <v>343</v>
      </c>
      <c r="G242" s="266" t="s">
        <v>131</v>
      </c>
      <c r="H242" s="267">
        <v>28</v>
      </c>
      <c r="I242" s="268"/>
      <c r="J242" s="267">
        <f>ROUND(I242*H242,0)</f>
        <v>0</v>
      </c>
      <c r="K242" s="265" t="s">
        <v>1</v>
      </c>
      <c r="L242" s="269"/>
      <c r="M242" s="270" t="s">
        <v>1</v>
      </c>
      <c r="N242" s="271" t="s">
        <v>39</v>
      </c>
      <c r="O242" s="91"/>
      <c r="P242" s="226">
        <f>O242*H242</f>
        <v>0</v>
      </c>
      <c r="Q242" s="226">
        <v>0.01306</v>
      </c>
      <c r="R242" s="226">
        <f>Q242*H242</f>
        <v>0.36568000000000001</v>
      </c>
      <c r="S242" s="226">
        <v>0</v>
      </c>
      <c r="T242" s="22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8" t="s">
        <v>170</v>
      </c>
      <c r="AT242" s="228" t="s">
        <v>171</v>
      </c>
      <c r="AU242" s="228" t="s">
        <v>83</v>
      </c>
      <c r="AY242" s="17" t="s">
        <v>126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7" t="s">
        <v>8</v>
      </c>
      <c r="BK242" s="229">
        <f>ROUND(I242*H242,0)</f>
        <v>0</v>
      </c>
      <c r="BL242" s="17" t="s">
        <v>133</v>
      </c>
      <c r="BM242" s="228" t="s">
        <v>344</v>
      </c>
    </row>
    <row r="243" s="2" customFormat="1" ht="33" customHeight="1">
      <c r="A243" s="38"/>
      <c r="B243" s="39"/>
      <c r="C243" s="218" t="s">
        <v>345</v>
      </c>
      <c r="D243" s="218" t="s">
        <v>128</v>
      </c>
      <c r="E243" s="219" t="s">
        <v>346</v>
      </c>
      <c r="F243" s="220" t="s">
        <v>347</v>
      </c>
      <c r="G243" s="221" t="s">
        <v>131</v>
      </c>
      <c r="H243" s="222">
        <v>982</v>
      </c>
      <c r="I243" s="223"/>
      <c r="J243" s="222">
        <f>ROUND(I243*H243,0)</f>
        <v>0</v>
      </c>
      <c r="K243" s="220" t="s">
        <v>132</v>
      </c>
      <c r="L243" s="44"/>
      <c r="M243" s="224" t="s">
        <v>1</v>
      </c>
      <c r="N243" s="225" t="s">
        <v>39</v>
      </c>
      <c r="O243" s="91"/>
      <c r="P243" s="226">
        <f>O243*H243</f>
        <v>0</v>
      </c>
      <c r="Q243" s="226">
        <v>2.0000000000000002E-05</v>
      </c>
      <c r="R243" s="226">
        <f>Q243*H243</f>
        <v>0.019640000000000001</v>
      </c>
      <c r="S243" s="226">
        <v>0</v>
      </c>
      <c r="T243" s="22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8" t="s">
        <v>133</v>
      </c>
      <c r="AT243" s="228" t="s">
        <v>128</v>
      </c>
      <c r="AU243" s="228" t="s">
        <v>83</v>
      </c>
      <c r="AY243" s="17" t="s">
        <v>126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7" t="s">
        <v>8</v>
      </c>
      <c r="BK243" s="229">
        <f>ROUND(I243*H243,0)</f>
        <v>0</v>
      </c>
      <c r="BL243" s="17" t="s">
        <v>133</v>
      </c>
      <c r="BM243" s="228" t="s">
        <v>348</v>
      </c>
    </row>
    <row r="244" s="13" customFormat="1">
      <c r="A244" s="13"/>
      <c r="B244" s="230"/>
      <c r="C244" s="231"/>
      <c r="D244" s="232" t="s">
        <v>135</v>
      </c>
      <c r="E244" s="233" t="s">
        <v>1</v>
      </c>
      <c r="F244" s="234" t="s">
        <v>349</v>
      </c>
      <c r="G244" s="231"/>
      <c r="H244" s="235">
        <v>982</v>
      </c>
      <c r="I244" s="236"/>
      <c r="J244" s="231"/>
      <c r="K244" s="231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135</v>
      </c>
      <c r="AU244" s="241" t="s">
        <v>83</v>
      </c>
      <c r="AV244" s="13" t="s">
        <v>83</v>
      </c>
      <c r="AW244" s="13" t="s">
        <v>31</v>
      </c>
      <c r="AX244" s="13" t="s">
        <v>8</v>
      </c>
      <c r="AY244" s="241" t="s">
        <v>126</v>
      </c>
    </row>
    <row r="245" s="2" customFormat="1" ht="21.75" customHeight="1">
      <c r="A245" s="38"/>
      <c r="B245" s="39"/>
      <c r="C245" s="263" t="s">
        <v>350</v>
      </c>
      <c r="D245" s="263" t="s">
        <v>171</v>
      </c>
      <c r="E245" s="264" t="s">
        <v>351</v>
      </c>
      <c r="F245" s="265" t="s">
        <v>352</v>
      </c>
      <c r="G245" s="266" t="s">
        <v>131</v>
      </c>
      <c r="H245" s="267">
        <v>1001.64</v>
      </c>
      <c r="I245" s="268"/>
      <c r="J245" s="267">
        <f>ROUND(I245*H245,0)</f>
        <v>0</v>
      </c>
      <c r="K245" s="265" t="s">
        <v>132</v>
      </c>
      <c r="L245" s="269"/>
      <c r="M245" s="270" t="s">
        <v>1</v>
      </c>
      <c r="N245" s="271" t="s">
        <v>39</v>
      </c>
      <c r="O245" s="91"/>
      <c r="P245" s="226">
        <f>O245*H245</f>
        <v>0</v>
      </c>
      <c r="Q245" s="226">
        <v>0.016619999999999999</v>
      </c>
      <c r="R245" s="226">
        <f>Q245*H245</f>
        <v>16.647256799999997</v>
      </c>
      <c r="S245" s="226">
        <v>0</v>
      </c>
      <c r="T245" s="22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8" t="s">
        <v>170</v>
      </c>
      <c r="AT245" s="228" t="s">
        <v>171</v>
      </c>
      <c r="AU245" s="228" t="s">
        <v>83</v>
      </c>
      <c r="AY245" s="17" t="s">
        <v>126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7" t="s">
        <v>8</v>
      </c>
      <c r="BK245" s="229">
        <f>ROUND(I245*H245,0)</f>
        <v>0</v>
      </c>
      <c r="BL245" s="17" t="s">
        <v>133</v>
      </c>
      <c r="BM245" s="228" t="s">
        <v>353</v>
      </c>
    </row>
    <row r="246" s="13" customFormat="1">
      <c r="A246" s="13"/>
      <c r="B246" s="230"/>
      <c r="C246" s="231"/>
      <c r="D246" s="232" t="s">
        <v>135</v>
      </c>
      <c r="E246" s="233" t="s">
        <v>1</v>
      </c>
      <c r="F246" s="234" t="s">
        <v>354</v>
      </c>
      <c r="G246" s="231"/>
      <c r="H246" s="235">
        <v>1001.64</v>
      </c>
      <c r="I246" s="236"/>
      <c r="J246" s="231"/>
      <c r="K246" s="231"/>
      <c r="L246" s="237"/>
      <c r="M246" s="238"/>
      <c r="N246" s="239"/>
      <c r="O246" s="239"/>
      <c r="P246" s="239"/>
      <c r="Q246" s="239"/>
      <c r="R246" s="239"/>
      <c r="S246" s="239"/>
      <c r="T246" s="24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1" t="s">
        <v>135</v>
      </c>
      <c r="AU246" s="241" t="s">
        <v>83</v>
      </c>
      <c r="AV246" s="13" t="s">
        <v>83</v>
      </c>
      <c r="AW246" s="13" t="s">
        <v>31</v>
      </c>
      <c r="AX246" s="13" t="s">
        <v>8</v>
      </c>
      <c r="AY246" s="241" t="s">
        <v>126</v>
      </c>
    </row>
    <row r="247" s="2" customFormat="1" ht="33" customHeight="1">
      <c r="A247" s="38"/>
      <c r="B247" s="39"/>
      <c r="C247" s="218" t="s">
        <v>355</v>
      </c>
      <c r="D247" s="218" t="s">
        <v>128</v>
      </c>
      <c r="E247" s="219" t="s">
        <v>356</v>
      </c>
      <c r="F247" s="220" t="s">
        <v>357</v>
      </c>
      <c r="G247" s="221" t="s">
        <v>131</v>
      </c>
      <c r="H247" s="222">
        <v>61</v>
      </c>
      <c r="I247" s="223"/>
      <c r="J247" s="222">
        <f>ROUND(I247*H247,0)</f>
        <v>0</v>
      </c>
      <c r="K247" s="220" t="s">
        <v>132</v>
      </c>
      <c r="L247" s="44"/>
      <c r="M247" s="224" t="s">
        <v>1</v>
      </c>
      <c r="N247" s="225" t="s">
        <v>39</v>
      </c>
      <c r="O247" s="91"/>
      <c r="P247" s="226">
        <f>O247*H247</f>
        <v>0</v>
      </c>
      <c r="Q247" s="226">
        <v>3.0000000000000001E-05</v>
      </c>
      <c r="R247" s="226">
        <f>Q247*H247</f>
        <v>0.00183</v>
      </c>
      <c r="S247" s="226">
        <v>0</v>
      </c>
      <c r="T247" s="22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8" t="s">
        <v>133</v>
      </c>
      <c r="AT247" s="228" t="s">
        <v>128</v>
      </c>
      <c r="AU247" s="228" t="s">
        <v>83</v>
      </c>
      <c r="AY247" s="17" t="s">
        <v>126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7" t="s">
        <v>8</v>
      </c>
      <c r="BK247" s="229">
        <f>ROUND(I247*H247,0)</f>
        <v>0</v>
      </c>
      <c r="BL247" s="17" t="s">
        <v>133</v>
      </c>
      <c r="BM247" s="228" t="s">
        <v>358</v>
      </c>
    </row>
    <row r="248" s="2" customFormat="1" ht="21.75" customHeight="1">
      <c r="A248" s="38"/>
      <c r="B248" s="39"/>
      <c r="C248" s="263" t="s">
        <v>359</v>
      </c>
      <c r="D248" s="263" t="s">
        <v>171</v>
      </c>
      <c r="E248" s="264" t="s">
        <v>360</v>
      </c>
      <c r="F248" s="265" t="s">
        <v>361</v>
      </c>
      <c r="G248" s="266" t="s">
        <v>131</v>
      </c>
      <c r="H248" s="267">
        <v>62.219999999999999</v>
      </c>
      <c r="I248" s="268"/>
      <c r="J248" s="267">
        <f>ROUND(I248*H248,0)</f>
        <v>0</v>
      </c>
      <c r="K248" s="265" t="s">
        <v>132</v>
      </c>
      <c r="L248" s="269"/>
      <c r="M248" s="270" t="s">
        <v>1</v>
      </c>
      <c r="N248" s="271" t="s">
        <v>39</v>
      </c>
      <c r="O248" s="91"/>
      <c r="P248" s="226">
        <f>O248*H248</f>
        <v>0</v>
      </c>
      <c r="Q248" s="226">
        <v>0.02683</v>
      </c>
      <c r="R248" s="226">
        <f>Q248*H248</f>
        <v>1.6693625999999999</v>
      </c>
      <c r="S248" s="226">
        <v>0</v>
      </c>
      <c r="T248" s="227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8" t="s">
        <v>170</v>
      </c>
      <c r="AT248" s="228" t="s">
        <v>171</v>
      </c>
      <c r="AU248" s="228" t="s">
        <v>83</v>
      </c>
      <c r="AY248" s="17" t="s">
        <v>126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7" t="s">
        <v>8</v>
      </c>
      <c r="BK248" s="229">
        <f>ROUND(I248*H248,0)</f>
        <v>0</v>
      </c>
      <c r="BL248" s="17" t="s">
        <v>133</v>
      </c>
      <c r="BM248" s="228" t="s">
        <v>362</v>
      </c>
    </row>
    <row r="249" s="13" customFormat="1">
      <c r="A249" s="13"/>
      <c r="B249" s="230"/>
      <c r="C249" s="231"/>
      <c r="D249" s="232" t="s">
        <v>135</v>
      </c>
      <c r="E249" s="233" t="s">
        <v>1</v>
      </c>
      <c r="F249" s="234" t="s">
        <v>363</v>
      </c>
      <c r="G249" s="231"/>
      <c r="H249" s="235">
        <v>62.219999999999999</v>
      </c>
      <c r="I249" s="236"/>
      <c r="J249" s="231"/>
      <c r="K249" s="231"/>
      <c r="L249" s="237"/>
      <c r="M249" s="238"/>
      <c r="N249" s="239"/>
      <c r="O249" s="239"/>
      <c r="P249" s="239"/>
      <c r="Q249" s="239"/>
      <c r="R249" s="239"/>
      <c r="S249" s="239"/>
      <c r="T249" s="24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1" t="s">
        <v>135</v>
      </c>
      <c r="AU249" s="241" t="s">
        <v>83</v>
      </c>
      <c r="AV249" s="13" t="s">
        <v>83</v>
      </c>
      <c r="AW249" s="13" t="s">
        <v>31</v>
      </c>
      <c r="AX249" s="13" t="s">
        <v>8</v>
      </c>
      <c r="AY249" s="241" t="s">
        <v>126</v>
      </c>
    </row>
    <row r="250" s="2" customFormat="1" ht="24.15" customHeight="1">
      <c r="A250" s="38"/>
      <c r="B250" s="39"/>
      <c r="C250" s="218" t="s">
        <v>364</v>
      </c>
      <c r="D250" s="218" t="s">
        <v>128</v>
      </c>
      <c r="E250" s="219" t="s">
        <v>365</v>
      </c>
      <c r="F250" s="220" t="s">
        <v>366</v>
      </c>
      <c r="G250" s="221" t="s">
        <v>139</v>
      </c>
      <c r="H250" s="222">
        <v>4</v>
      </c>
      <c r="I250" s="223"/>
      <c r="J250" s="222">
        <f>ROUND(I250*H250,0)</f>
        <v>0</v>
      </c>
      <c r="K250" s="220" t="s">
        <v>132</v>
      </c>
      <c r="L250" s="44"/>
      <c r="M250" s="224" t="s">
        <v>1</v>
      </c>
      <c r="N250" s="225" t="s">
        <v>39</v>
      </c>
      <c r="O250" s="91"/>
      <c r="P250" s="226">
        <f>O250*H250</f>
        <v>0</v>
      </c>
      <c r="Q250" s="226">
        <v>0</v>
      </c>
      <c r="R250" s="226">
        <f>Q250*H250</f>
        <v>0</v>
      </c>
      <c r="S250" s="226">
        <v>1.9199999999999999</v>
      </c>
      <c r="T250" s="227">
        <f>S250*H250</f>
        <v>7.6799999999999997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8" t="s">
        <v>133</v>
      </c>
      <c r="AT250" s="228" t="s">
        <v>128</v>
      </c>
      <c r="AU250" s="228" t="s">
        <v>83</v>
      </c>
      <c r="AY250" s="17" t="s">
        <v>126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7" t="s">
        <v>8</v>
      </c>
      <c r="BK250" s="229">
        <f>ROUND(I250*H250,0)</f>
        <v>0</v>
      </c>
      <c r="BL250" s="17" t="s">
        <v>133</v>
      </c>
      <c r="BM250" s="228" t="s">
        <v>367</v>
      </c>
    </row>
    <row r="251" s="2" customFormat="1" ht="21.75" customHeight="1">
      <c r="A251" s="38"/>
      <c r="B251" s="39"/>
      <c r="C251" s="218" t="s">
        <v>368</v>
      </c>
      <c r="D251" s="218" t="s">
        <v>128</v>
      </c>
      <c r="E251" s="219" t="s">
        <v>369</v>
      </c>
      <c r="F251" s="220" t="s">
        <v>370</v>
      </c>
      <c r="G251" s="221" t="s">
        <v>131</v>
      </c>
      <c r="H251" s="222">
        <v>2396</v>
      </c>
      <c r="I251" s="223"/>
      <c r="J251" s="222">
        <f>ROUND(I251*H251,0)</f>
        <v>0</v>
      </c>
      <c r="K251" s="220" t="s">
        <v>132</v>
      </c>
      <c r="L251" s="44"/>
      <c r="M251" s="224" t="s">
        <v>1</v>
      </c>
      <c r="N251" s="225" t="s">
        <v>39</v>
      </c>
      <c r="O251" s="91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8" t="s">
        <v>133</v>
      </c>
      <c r="AT251" s="228" t="s">
        <v>128</v>
      </c>
      <c r="AU251" s="228" t="s">
        <v>83</v>
      </c>
      <c r="AY251" s="17" t="s">
        <v>126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7" t="s">
        <v>8</v>
      </c>
      <c r="BK251" s="229">
        <f>ROUND(I251*H251,0)</f>
        <v>0</v>
      </c>
      <c r="BL251" s="17" t="s">
        <v>133</v>
      </c>
      <c r="BM251" s="228" t="s">
        <v>371</v>
      </c>
    </row>
    <row r="252" s="13" customFormat="1">
      <c r="A252" s="13"/>
      <c r="B252" s="230"/>
      <c r="C252" s="231"/>
      <c r="D252" s="232" t="s">
        <v>135</v>
      </c>
      <c r="E252" s="233" t="s">
        <v>1</v>
      </c>
      <c r="F252" s="234" t="s">
        <v>372</v>
      </c>
      <c r="G252" s="231"/>
      <c r="H252" s="235">
        <v>2396</v>
      </c>
      <c r="I252" s="236"/>
      <c r="J252" s="231"/>
      <c r="K252" s="231"/>
      <c r="L252" s="237"/>
      <c r="M252" s="238"/>
      <c r="N252" s="239"/>
      <c r="O252" s="239"/>
      <c r="P252" s="239"/>
      <c r="Q252" s="239"/>
      <c r="R252" s="239"/>
      <c r="S252" s="239"/>
      <c r="T252" s="24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1" t="s">
        <v>135</v>
      </c>
      <c r="AU252" s="241" t="s">
        <v>83</v>
      </c>
      <c r="AV252" s="13" t="s">
        <v>83</v>
      </c>
      <c r="AW252" s="13" t="s">
        <v>31</v>
      </c>
      <c r="AX252" s="13" t="s">
        <v>8</v>
      </c>
      <c r="AY252" s="241" t="s">
        <v>126</v>
      </c>
    </row>
    <row r="253" s="2" customFormat="1" ht="24.15" customHeight="1">
      <c r="A253" s="38"/>
      <c r="B253" s="39"/>
      <c r="C253" s="218" t="s">
        <v>373</v>
      </c>
      <c r="D253" s="218" t="s">
        <v>128</v>
      </c>
      <c r="E253" s="219" t="s">
        <v>374</v>
      </c>
      <c r="F253" s="220" t="s">
        <v>375</v>
      </c>
      <c r="G253" s="221" t="s">
        <v>376</v>
      </c>
      <c r="H253" s="222">
        <v>6</v>
      </c>
      <c r="I253" s="223"/>
      <c r="J253" s="222">
        <f>ROUND(I253*H253,0)</f>
        <v>0</v>
      </c>
      <c r="K253" s="220" t="s">
        <v>132</v>
      </c>
      <c r="L253" s="44"/>
      <c r="M253" s="224" t="s">
        <v>1</v>
      </c>
      <c r="N253" s="225" t="s">
        <v>39</v>
      </c>
      <c r="O253" s="91"/>
      <c r="P253" s="226">
        <f>O253*H253</f>
        <v>0</v>
      </c>
      <c r="Q253" s="226">
        <v>0.45937</v>
      </c>
      <c r="R253" s="226">
        <f>Q253*H253</f>
        <v>2.7562199999999999</v>
      </c>
      <c r="S253" s="226">
        <v>0</v>
      </c>
      <c r="T253" s="22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8" t="s">
        <v>133</v>
      </c>
      <c r="AT253" s="228" t="s">
        <v>128</v>
      </c>
      <c r="AU253" s="228" t="s">
        <v>83</v>
      </c>
      <c r="AY253" s="17" t="s">
        <v>126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7" t="s">
        <v>8</v>
      </c>
      <c r="BK253" s="229">
        <f>ROUND(I253*H253,0)</f>
        <v>0</v>
      </c>
      <c r="BL253" s="17" t="s">
        <v>133</v>
      </c>
      <c r="BM253" s="228" t="s">
        <v>377</v>
      </c>
    </row>
    <row r="254" s="2" customFormat="1" ht="33" customHeight="1">
      <c r="A254" s="38"/>
      <c r="B254" s="39"/>
      <c r="C254" s="218" t="s">
        <v>378</v>
      </c>
      <c r="D254" s="218" t="s">
        <v>128</v>
      </c>
      <c r="E254" s="219" t="s">
        <v>379</v>
      </c>
      <c r="F254" s="220" t="s">
        <v>380</v>
      </c>
      <c r="G254" s="221" t="s">
        <v>376</v>
      </c>
      <c r="H254" s="222">
        <v>1</v>
      </c>
      <c r="I254" s="223"/>
      <c r="J254" s="222">
        <f>ROUND(I254*H254,0)</f>
        <v>0</v>
      </c>
      <c r="K254" s="220" t="s">
        <v>147</v>
      </c>
      <c r="L254" s="44"/>
      <c r="M254" s="224" t="s">
        <v>1</v>
      </c>
      <c r="N254" s="225" t="s">
        <v>39</v>
      </c>
      <c r="O254" s="91"/>
      <c r="P254" s="226">
        <f>O254*H254</f>
        <v>0</v>
      </c>
      <c r="Q254" s="226">
        <v>2.2568899999999998</v>
      </c>
      <c r="R254" s="226">
        <f>Q254*H254</f>
        <v>2.2568899999999998</v>
      </c>
      <c r="S254" s="226">
        <v>0</v>
      </c>
      <c r="T254" s="22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8" t="s">
        <v>133</v>
      </c>
      <c r="AT254" s="228" t="s">
        <v>128</v>
      </c>
      <c r="AU254" s="228" t="s">
        <v>83</v>
      </c>
      <c r="AY254" s="17" t="s">
        <v>126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7" t="s">
        <v>8</v>
      </c>
      <c r="BK254" s="229">
        <f>ROUND(I254*H254,0)</f>
        <v>0</v>
      </c>
      <c r="BL254" s="17" t="s">
        <v>133</v>
      </c>
      <c r="BM254" s="228" t="s">
        <v>381</v>
      </c>
    </row>
    <row r="255" s="2" customFormat="1" ht="24.15" customHeight="1">
      <c r="A255" s="38"/>
      <c r="B255" s="39"/>
      <c r="C255" s="263" t="s">
        <v>382</v>
      </c>
      <c r="D255" s="263" t="s">
        <v>171</v>
      </c>
      <c r="E255" s="264" t="s">
        <v>383</v>
      </c>
      <c r="F255" s="265" t="s">
        <v>384</v>
      </c>
      <c r="G255" s="266" t="s">
        <v>376</v>
      </c>
      <c r="H255" s="267">
        <v>1</v>
      </c>
      <c r="I255" s="268"/>
      <c r="J255" s="267">
        <f>ROUND(I255*H255,0)</f>
        <v>0</v>
      </c>
      <c r="K255" s="265" t="s">
        <v>147</v>
      </c>
      <c r="L255" s="269"/>
      <c r="M255" s="270" t="s">
        <v>1</v>
      </c>
      <c r="N255" s="271" t="s">
        <v>39</v>
      </c>
      <c r="O255" s="91"/>
      <c r="P255" s="226">
        <f>O255*H255</f>
        <v>0</v>
      </c>
      <c r="Q255" s="226">
        <v>2.4169999999999998</v>
      </c>
      <c r="R255" s="226">
        <f>Q255*H255</f>
        <v>2.4169999999999998</v>
      </c>
      <c r="S255" s="226">
        <v>0</v>
      </c>
      <c r="T255" s="22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8" t="s">
        <v>170</v>
      </c>
      <c r="AT255" s="228" t="s">
        <v>171</v>
      </c>
      <c r="AU255" s="228" t="s">
        <v>83</v>
      </c>
      <c r="AY255" s="17" t="s">
        <v>126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7" t="s">
        <v>8</v>
      </c>
      <c r="BK255" s="229">
        <f>ROUND(I255*H255,0)</f>
        <v>0</v>
      </c>
      <c r="BL255" s="17" t="s">
        <v>133</v>
      </c>
      <c r="BM255" s="228" t="s">
        <v>385</v>
      </c>
    </row>
    <row r="256" s="2" customFormat="1" ht="24.15" customHeight="1">
      <c r="A256" s="38"/>
      <c r="B256" s="39"/>
      <c r="C256" s="218" t="s">
        <v>386</v>
      </c>
      <c r="D256" s="218" t="s">
        <v>128</v>
      </c>
      <c r="E256" s="219" t="s">
        <v>387</v>
      </c>
      <c r="F256" s="220" t="s">
        <v>388</v>
      </c>
      <c r="G256" s="221" t="s">
        <v>376</v>
      </c>
      <c r="H256" s="222">
        <v>55</v>
      </c>
      <c r="I256" s="223"/>
      <c r="J256" s="222">
        <f>ROUND(I256*H256,0)</f>
        <v>0</v>
      </c>
      <c r="K256" s="220" t="s">
        <v>1</v>
      </c>
      <c r="L256" s="44"/>
      <c r="M256" s="224" t="s">
        <v>1</v>
      </c>
      <c r="N256" s="225" t="s">
        <v>39</v>
      </c>
      <c r="O256" s="91"/>
      <c r="P256" s="226">
        <f>O256*H256</f>
        <v>0</v>
      </c>
      <c r="Q256" s="226">
        <v>2.4209299999999998</v>
      </c>
      <c r="R256" s="226">
        <f>Q256*H256</f>
        <v>133.15115</v>
      </c>
      <c r="S256" s="226">
        <v>0</v>
      </c>
      <c r="T256" s="22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8" t="s">
        <v>133</v>
      </c>
      <c r="AT256" s="228" t="s">
        <v>128</v>
      </c>
      <c r="AU256" s="228" t="s">
        <v>83</v>
      </c>
      <c r="AY256" s="17" t="s">
        <v>126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7" t="s">
        <v>8</v>
      </c>
      <c r="BK256" s="229">
        <f>ROUND(I256*H256,0)</f>
        <v>0</v>
      </c>
      <c r="BL256" s="17" t="s">
        <v>133</v>
      </c>
      <c r="BM256" s="228" t="s">
        <v>389</v>
      </c>
    </row>
    <row r="257" s="13" customFormat="1">
      <c r="A257" s="13"/>
      <c r="B257" s="230"/>
      <c r="C257" s="231"/>
      <c r="D257" s="232" t="s">
        <v>135</v>
      </c>
      <c r="E257" s="233" t="s">
        <v>1</v>
      </c>
      <c r="F257" s="234" t="s">
        <v>390</v>
      </c>
      <c r="G257" s="231"/>
      <c r="H257" s="235">
        <v>55</v>
      </c>
      <c r="I257" s="236"/>
      <c r="J257" s="231"/>
      <c r="K257" s="231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135</v>
      </c>
      <c r="AU257" s="241" t="s">
        <v>83</v>
      </c>
      <c r="AV257" s="13" t="s">
        <v>83</v>
      </c>
      <c r="AW257" s="13" t="s">
        <v>31</v>
      </c>
      <c r="AX257" s="13" t="s">
        <v>8</v>
      </c>
      <c r="AY257" s="241" t="s">
        <v>126</v>
      </c>
    </row>
    <row r="258" s="2" customFormat="1" ht="24.15" customHeight="1">
      <c r="A258" s="38"/>
      <c r="B258" s="39"/>
      <c r="C258" s="263" t="s">
        <v>391</v>
      </c>
      <c r="D258" s="263" t="s">
        <v>171</v>
      </c>
      <c r="E258" s="264" t="s">
        <v>392</v>
      </c>
      <c r="F258" s="265" t="s">
        <v>393</v>
      </c>
      <c r="G258" s="266" t="s">
        <v>376</v>
      </c>
      <c r="H258" s="267">
        <v>55</v>
      </c>
      <c r="I258" s="268"/>
      <c r="J258" s="267">
        <f>ROUND(I258*H258,0)</f>
        <v>0</v>
      </c>
      <c r="K258" s="265" t="s">
        <v>147</v>
      </c>
      <c r="L258" s="269"/>
      <c r="M258" s="270" t="s">
        <v>1</v>
      </c>
      <c r="N258" s="271" t="s">
        <v>39</v>
      </c>
      <c r="O258" s="91"/>
      <c r="P258" s="226">
        <f>O258*H258</f>
        <v>0</v>
      </c>
      <c r="Q258" s="226">
        <v>1.817</v>
      </c>
      <c r="R258" s="226">
        <f>Q258*H258</f>
        <v>99.935000000000002</v>
      </c>
      <c r="S258" s="226">
        <v>0</v>
      </c>
      <c r="T258" s="22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8" t="s">
        <v>170</v>
      </c>
      <c r="AT258" s="228" t="s">
        <v>171</v>
      </c>
      <c r="AU258" s="228" t="s">
        <v>83</v>
      </c>
      <c r="AY258" s="17" t="s">
        <v>126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7" t="s">
        <v>8</v>
      </c>
      <c r="BK258" s="229">
        <f>ROUND(I258*H258,0)</f>
        <v>0</v>
      </c>
      <c r="BL258" s="17" t="s">
        <v>133</v>
      </c>
      <c r="BM258" s="228" t="s">
        <v>394</v>
      </c>
    </row>
    <row r="259" s="2" customFormat="1" ht="24.15" customHeight="1">
      <c r="A259" s="38"/>
      <c r="B259" s="39"/>
      <c r="C259" s="263" t="s">
        <v>395</v>
      </c>
      <c r="D259" s="263" t="s">
        <v>171</v>
      </c>
      <c r="E259" s="264" t="s">
        <v>396</v>
      </c>
      <c r="F259" s="265" t="s">
        <v>397</v>
      </c>
      <c r="G259" s="266" t="s">
        <v>376</v>
      </c>
      <c r="H259" s="267">
        <v>32</v>
      </c>
      <c r="I259" s="268"/>
      <c r="J259" s="267">
        <f>ROUND(I259*H259,0)</f>
        <v>0</v>
      </c>
      <c r="K259" s="265" t="s">
        <v>147</v>
      </c>
      <c r="L259" s="269"/>
      <c r="M259" s="270" t="s">
        <v>1</v>
      </c>
      <c r="N259" s="271" t="s">
        <v>39</v>
      </c>
      <c r="O259" s="91"/>
      <c r="P259" s="226">
        <f>O259*H259</f>
        <v>0</v>
      </c>
      <c r="Q259" s="226">
        <v>0.254</v>
      </c>
      <c r="R259" s="226">
        <f>Q259*H259</f>
        <v>8.1280000000000001</v>
      </c>
      <c r="S259" s="226">
        <v>0</v>
      </c>
      <c r="T259" s="22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8" t="s">
        <v>170</v>
      </c>
      <c r="AT259" s="228" t="s">
        <v>171</v>
      </c>
      <c r="AU259" s="228" t="s">
        <v>83</v>
      </c>
      <c r="AY259" s="17" t="s">
        <v>126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7" t="s">
        <v>8</v>
      </c>
      <c r="BK259" s="229">
        <f>ROUND(I259*H259,0)</f>
        <v>0</v>
      </c>
      <c r="BL259" s="17" t="s">
        <v>133</v>
      </c>
      <c r="BM259" s="228" t="s">
        <v>398</v>
      </c>
    </row>
    <row r="260" s="13" customFormat="1">
      <c r="A260" s="13"/>
      <c r="B260" s="230"/>
      <c r="C260" s="231"/>
      <c r="D260" s="232" t="s">
        <v>135</v>
      </c>
      <c r="E260" s="233" t="s">
        <v>1</v>
      </c>
      <c r="F260" s="234" t="s">
        <v>399</v>
      </c>
      <c r="G260" s="231"/>
      <c r="H260" s="235">
        <v>32</v>
      </c>
      <c r="I260" s="236"/>
      <c r="J260" s="231"/>
      <c r="K260" s="231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135</v>
      </c>
      <c r="AU260" s="241" t="s">
        <v>83</v>
      </c>
      <c r="AV260" s="13" t="s">
        <v>83</v>
      </c>
      <c r="AW260" s="13" t="s">
        <v>31</v>
      </c>
      <c r="AX260" s="13" t="s">
        <v>8</v>
      </c>
      <c r="AY260" s="241" t="s">
        <v>126</v>
      </c>
    </row>
    <row r="261" s="2" customFormat="1" ht="24.15" customHeight="1">
      <c r="A261" s="38"/>
      <c r="B261" s="39"/>
      <c r="C261" s="263" t="s">
        <v>400</v>
      </c>
      <c r="D261" s="263" t="s">
        <v>171</v>
      </c>
      <c r="E261" s="264" t="s">
        <v>401</v>
      </c>
      <c r="F261" s="265" t="s">
        <v>402</v>
      </c>
      <c r="G261" s="266" t="s">
        <v>376</v>
      </c>
      <c r="H261" s="267">
        <v>61</v>
      </c>
      <c r="I261" s="268"/>
      <c r="J261" s="267">
        <f>ROUND(I261*H261,0)</f>
        <v>0</v>
      </c>
      <c r="K261" s="265" t="s">
        <v>132</v>
      </c>
      <c r="L261" s="269"/>
      <c r="M261" s="270" t="s">
        <v>1</v>
      </c>
      <c r="N261" s="271" t="s">
        <v>39</v>
      </c>
      <c r="O261" s="91"/>
      <c r="P261" s="226">
        <f>O261*H261</f>
        <v>0</v>
      </c>
      <c r="Q261" s="226">
        <v>0.50600000000000001</v>
      </c>
      <c r="R261" s="226">
        <f>Q261*H261</f>
        <v>30.866</v>
      </c>
      <c r="S261" s="226">
        <v>0</v>
      </c>
      <c r="T261" s="227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8" t="s">
        <v>170</v>
      </c>
      <c r="AT261" s="228" t="s">
        <v>171</v>
      </c>
      <c r="AU261" s="228" t="s">
        <v>83</v>
      </c>
      <c r="AY261" s="17" t="s">
        <v>126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7" t="s">
        <v>8</v>
      </c>
      <c r="BK261" s="229">
        <f>ROUND(I261*H261,0)</f>
        <v>0</v>
      </c>
      <c r="BL261" s="17" t="s">
        <v>133</v>
      </c>
      <c r="BM261" s="228" t="s">
        <v>403</v>
      </c>
    </row>
    <row r="262" s="13" customFormat="1">
      <c r="A262" s="13"/>
      <c r="B262" s="230"/>
      <c r="C262" s="231"/>
      <c r="D262" s="232" t="s">
        <v>135</v>
      </c>
      <c r="E262" s="233" t="s">
        <v>1</v>
      </c>
      <c r="F262" s="234" t="s">
        <v>404</v>
      </c>
      <c r="G262" s="231"/>
      <c r="H262" s="235">
        <v>61</v>
      </c>
      <c r="I262" s="236"/>
      <c r="J262" s="231"/>
      <c r="K262" s="231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135</v>
      </c>
      <c r="AU262" s="241" t="s">
        <v>83</v>
      </c>
      <c r="AV262" s="13" t="s">
        <v>83</v>
      </c>
      <c r="AW262" s="13" t="s">
        <v>31</v>
      </c>
      <c r="AX262" s="13" t="s">
        <v>8</v>
      </c>
      <c r="AY262" s="241" t="s">
        <v>126</v>
      </c>
    </row>
    <row r="263" s="2" customFormat="1" ht="24.15" customHeight="1">
      <c r="A263" s="38"/>
      <c r="B263" s="39"/>
      <c r="C263" s="263" t="s">
        <v>405</v>
      </c>
      <c r="D263" s="263" t="s">
        <v>171</v>
      </c>
      <c r="E263" s="264" t="s">
        <v>406</v>
      </c>
      <c r="F263" s="265" t="s">
        <v>407</v>
      </c>
      <c r="G263" s="266" t="s">
        <v>376</v>
      </c>
      <c r="H263" s="267">
        <v>25</v>
      </c>
      <c r="I263" s="268"/>
      <c r="J263" s="267">
        <f>ROUND(I263*H263,0)</f>
        <v>0</v>
      </c>
      <c r="K263" s="265" t="s">
        <v>147</v>
      </c>
      <c r="L263" s="269"/>
      <c r="M263" s="270" t="s">
        <v>1</v>
      </c>
      <c r="N263" s="271" t="s">
        <v>39</v>
      </c>
      <c r="O263" s="91"/>
      <c r="P263" s="226">
        <f>O263*H263</f>
        <v>0</v>
      </c>
      <c r="Q263" s="226">
        <v>1.0129999999999999</v>
      </c>
      <c r="R263" s="226">
        <f>Q263*H263</f>
        <v>25.324999999999996</v>
      </c>
      <c r="S263" s="226">
        <v>0</v>
      </c>
      <c r="T263" s="22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8" t="s">
        <v>170</v>
      </c>
      <c r="AT263" s="228" t="s">
        <v>171</v>
      </c>
      <c r="AU263" s="228" t="s">
        <v>83</v>
      </c>
      <c r="AY263" s="17" t="s">
        <v>126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7" t="s">
        <v>8</v>
      </c>
      <c r="BK263" s="229">
        <f>ROUND(I263*H263,0)</f>
        <v>0</v>
      </c>
      <c r="BL263" s="17" t="s">
        <v>133</v>
      </c>
      <c r="BM263" s="228" t="s">
        <v>408</v>
      </c>
    </row>
    <row r="264" s="13" customFormat="1">
      <c r="A264" s="13"/>
      <c r="B264" s="230"/>
      <c r="C264" s="231"/>
      <c r="D264" s="232" t="s">
        <v>135</v>
      </c>
      <c r="E264" s="233" t="s">
        <v>1</v>
      </c>
      <c r="F264" s="234" t="s">
        <v>409</v>
      </c>
      <c r="G264" s="231"/>
      <c r="H264" s="235">
        <v>25</v>
      </c>
      <c r="I264" s="236"/>
      <c r="J264" s="231"/>
      <c r="K264" s="231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135</v>
      </c>
      <c r="AU264" s="241" t="s">
        <v>83</v>
      </c>
      <c r="AV264" s="13" t="s">
        <v>83</v>
      </c>
      <c r="AW264" s="13" t="s">
        <v>31</v>
      </c>
      <c r="AX264" s="13" t="s">
        <v>8</v>
      </c>
      <c r="AY264" s="241" t="s">
        <v>126</v>
      </c>
    </row>
    <row r="265" s="2" customFormat="1" ht="24.15" customHeight="1">
      <c r="A265" s="38"/>
      <c r="B265" s="39"/>
      <c r="C265" s="263" t="s">
        <v>410</v>
      </c>
      <c r="D265" s="263" t="s">
        <v>171</v>
      </c>
      <c r="E265" s="264" t="s">
        <v>411</v>
      </c>
      <c r="F265" s="265" t="s">
        <v>412</v>
      </c>
      <c r="G265" s="266" t="s">
        <v>376</v>
      </c>
      <c r="H265" s="267">
        <v>55</v>
      </c>
      <c r="I265" s="268"/>
      <c r="J265" s="267">
        <f>ROUND(I265*H265,0)</f>
        <v>0</v>
      </c>
      <c r="K265" s="265" t="s">
        <v>147</v>
      </c>
      <c r="L265" s="269"/>
      <c r="M265" s="270" t="s">
        <v>1</v>
      </c>
      <c r="N265" s="271" t="s">
        <v>39</v>
      </c>
      <c r="O265" s="91"/>
      <c r="P265" s="226">
        <f>O265*H265</f>
        <v>0</v>
      </c>
      <c r="Q265" s="226">
        <v>0.54800000000000004</v>
      </c>
      <c r="R265" s="226">
        <f>Q265*H265</f>
        <v>30.140000000000001</v>
      </c>
      <c r="S265" s="226">
        <v>0</v>
      </c>
      <c r="T265" s="227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8" t="s">
        <v>170</v>
      </c>
      <c r="AT265" s="228" t="s">
        <v>171</v>
      </c>
      <c r="AU265" s="228" t="s">
        <v>83</v>
      </c>
      <c r="AY265" s="17" t="s">
        <v>126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7" t="s">
        <v>8</v>
      </c>
      <c r="BK265" s="229">
        <f>ROUND(I265*H265,0)</f>
        <v>0</v>
      </c>
      <c r="BL265" s="17" t="s">
        <v>133</v>
      </c>
      <c r="BM265" s="228" t="s">
        <v>413</v>
      </c>
    </row>
    <row r="266" s="13" customFormat="1">
      <c r="A266" s="13"/>
      <c r="B266" s="230"/>
      <c r="C266" s="231"/>
      <c r="D266" s="232" t="s">
        <v>135</v>
      </c>
      <c r="E266" s="233" t="s">
        <v>1</v>
      </c>
      <c r="F266" s="234" t="s">
        <v>414</v>
      </c>
      <c r="G266" s="231"/>
      <c r="H266" s="235">
        <v>55</v>
      </c>
      <c r="I266" s="236"/>
      <c r="J266" s="231"/>
      <c r="K266" s="231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135</v>
      </c>
      <c r="AU266" s="241" t="s">
        <v>83</v>
      </c>
      <c r="AV266" s="13" t="s">
        <v>83</v>
      </c>
      <c r="AW266" s="13" t="s">
        <v>31</v>
      </c>
      <c r="AX266" s="13" t="s">
        <v>8</v>
      </c>
      <c r="AY266" s="241" t="s">
        <v>126</v>
      </c>
    </row>
    <row r="267" s="2" customFormat="1" ht="24.15" customHeight="1">
      <c r="A267" s="38"/>
      <c r="B267" s="39"/>
      <c r="C267" s="263" t="s">
        <v>415</v>
      </c>
      <c r="D267" s="263" t="s">
        <v>171</v>
      </c>
      <c r="E267" s="264" t="s">
        <v>416</v>
      </c>
      <c r="F267" s="265" t="s">
        <v>417</v>
      </c>
      <c r="G267" s="266" t="s">
        <v>376</v>
      </c>
      <c r="H267" s="267">
        <v>7</v>
      </c>
      <c r="I267" s="268"/>
      <c r="J267" s="267">
        <f>ROUND(I267*H267,0)</f>
        <v>0</v>
      </c>
      <c r="K267" s="265" t="s">
        <v>132</v>
      </c>
      <c r="L267" s="269"/>
      <c r="M267" s="270" t="s">
        <v>1</v>
      </c>
      <c r="N267" s="271" t="s">
        <v>39</v>
      </c>
      <c r="O267" s="91"/>
      <c r="P267" s="226">
        <f>O267*H267</f>
        <v>0</v>
      </c>
      <c r="Q267" s="226">
        <v>0.44900000000000001</v>
      </c>
      <c r="R267" s="226">
        <f>Q267*H267</f>
        <v>3.1430000000000002</v>
      </c>
      <c r="S267" s="226">
        <v>0</v>
      </c>
      <c r="T267" s="227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8" t="s">
        <v>170</v>
      </c>
      <c r="AT267" s="228" t="s">
        <v>171</v>
      </c>
      <c r="AU267" s="228" t="s">
        <v>83</v>
      </c>
      <c r="AY267" s="17" t="s">
        <v>126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7" t="s">
        <v>8</v>
      </c>
      <c r="BK267" s="229">
        <f>ROUND(I267*H267,0)</f>
        <v>0</v>
      </c>
      <c r="BL267" s="17" t="s">
        <v>133</v>
      </c>
      <c r="BM267" s="228" t="s">
        <v>418</v>
      </c>
    </row>
    <row r="268" s="2" customFormat="1" ht="24.15" customHeight="1">
      <c r="A268" s="38"/>
      <c r="B268" s="39"/>
      <c r="C268" s="263" t="s">
        <v>419</v>
      </c>
      <c r="D268" s="263" t="s">
        <v>171</v>
      </c>
      <c r="E268" s="264" t="s">
        <v>420</v>
      </c>
      <c r="F268" s="265" t="s">
        <v>421</v>
      </c>
      <c r="G268" s="266" t="s">
        <v>376</v>
      </c>
      <c r="H268" s="267">
        <v>3</v>
      </c>
      <c r="I268" s="268"/>
      <c r="J268" s="267">
        <f>ROUND(I268*H268,0)</f>
        <v>0</v>
      </c>
      <c r="K268" s="265" t="s">
        <v>147</v>
      </c>
      <c r="L268" s="269"/>
      <c r="M268" s="270" t="s">
        <v>1</v>
      </c>
      <c r="N268" s="271" t="s">
        <v>39</v>
      </c>
      <c r="O268" s="91"/>
      <c r="P268" s="226">
        <f>O268*H268</f>
        <v>0</v>
      </c>
      <c r="Q268" s="226">
        <v>0.028000000000000001</v>
      </c>
      <c r="R268" s="226">
        <f>Q268*H268</f>
        <v>0.084000000000000005</v>
      </c>
      <c r="S268" s="226">
        <v>0</v>
      </c>
      <c r="T268" s="22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8" t="s">
        <v>170</v>
      </c>
      <c r="AT268" s="228" t="s">
        <v>171</v>
      </c>
      <c r="AU268" s="228" t="s">
        <v>83</v>
      </c>
      <c r="AY268" s="17" t="s">
        <v>126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7" t="s">
        <v>8</v>
      </c>
      <c r="BK268" s="229">
        <f>ROUND(I268*H268,0)</f>
        <v>0</v>
      </c>
      <c r="BL268" s="17" t="s">
        <v>133</v>
      </c>
      <c r="BM268" s="228" t="s">
        <v>422</v>
      </c>
    </row>
    <row r="269" s="13" customFormat="1">
      <c r="A269" s="13"/>
      <c r="B269" s="230"/>
      <c r="C269" s="231"/>
      <c r="D269" s="232" t="s">
        <v>135</v>
      </c>
      <c r="E269" s="233" t="s">
        <v>1</v>
      </c>
      <c r="F269" s="234" t="s">
        <v>423</v>
      </c>
      <c r="G269" s="231"/>
      <c r="H269" s="235">
        <v>3</v>
      </c>
      <c r="I269" s="236"/>
      <c r="J269" s="231"/>
      <c r="K269" s="231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135</v>
      </c>
      <c r="AU269" s="241" t="s">
        <v>83</v>
      </c>
      <c r="AV269" s="13" t="s">
        <v>83</v>
      </c>
      <c r="AW269" s="13" t="s">
        <v>31</v>
      </c>
      <c r="AX269" s="13" t="s">
        <v>8</v>
      </c>
      <c r="AY269" s="241" t="s">
        <v>126</v>
      </c>
    </row>
    <row r="270" s="2" customFormat="1" ht="24.15" customHeight="1">
      <c r="A270" s="38"/>
      <c r="B270" s="39"/>
      <c r="C270" s="263" t="s">
        <v>424</v>
      </c>
      <c r="D270" s="263" t="s">
        <v>171</v>
      </c>
      <c r="E270" s="264" t="s">
        <v>425</v>
      </c>
      <c r="F270" s="265" t="s">
        <v>426</v>
      </c>
      <c r="G270" s="266" t="s">
        <v>376</v>
      </c>
      <c r="H270" s="267">
        <v>13</v>
      </c>
      <c r="I270" s="268"/>
      <c r="J270" s="267">
        <f>ROUND(I270*H270,0)</f>
        <v>0</v>
      </c>
      <c r="K270" s="265" t="s">
        <v>132</v>
      </c>
      <c r="L270" s="269"/>
      <c r="M270" s="270" t="s">
        <v>1</v>
      </c>
      <c r="N270" s="271" t="s">
        <v>39</v>
      </c>
      <c r="O270" s="91"/>
      <c r="P270" s="226">
        <f>O270*H270</f>
        <v>0</v>
      </c>
      <c r="Q270" s="226">
        <v>0.040000000000000001</v>
      </c>
      <c r="R270" s="226">
        <f>Q270*H270</f>
        <v>0.52000000000000002</v>
      </c>
      <c r="S270" s="226">
        <v>0</v>
      </c>
      <c r="T270" s="227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8" t="s">
        <v>170</v>
      </c>
      <c r="AT270" s="228" t="s">
        <v>171</v>
      </c>
      <c r="AU270" s="228" t="s">
        <v>83</v>
      </c>
      <c r="AY270" s="17" t="s">
        <v>126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7" t="s">
        <v>8</v>
      </c>
      <c r="BK270" s="229">
        <f>ROUND(I270*H270,0)</f>
        <v>0</v>
      </c>
      <c r="BL270" s="17" t="s">
        <v>133</v>
      </c>
      <c r="BM270" s="228" t="s">
        <v>427</v>
      </c>
    </row>
    <row r="271" s="13" customFormat="1">
      <c r="A271" s="13"/>
      <c r="B271" s="230"/>
      <c r="C271" s="231"/>
      <c r="D271" s="232" t="s">
        <v>135</v>
      </c>
      <c r="E271" s="233" t="s">
        <v>1</v>
      </c>
      <c r="F271" s="234" t="s">
        <v>428</v>
      </c>
      <c r="G271" s="231"/>
      <c r="H271" s="235">
        <v>13</v>
      </c>
      <c r="I271" s="236"/>
      <c r="J271" s="231"/>
      <c r="K271" s="231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135</v>
      </c>
      <c r="AU271" s="241" t="s">
        <v>83</v>
      </c>
      <c r="AV271" s="13" t="s">
        <v>83</v>
      </c>
      <c r="AW271" s="13" t="s">
        <v>31</v>
      </c>
      <c r="AX271" s="13" t="s">
        <v>8</v>
      </c>
      <c r="AY271" s="241" t="s">
        <v>126</v>
      </c>
    </row>
    <row r="272" s="2" customFormat="1" ht="24.15" customHeight="1">
      <c r="A272" s="38"/>
      <c r="B272" s="39"/>
      <c r="C272" s="263" t="s">
        <v>429</v>
      </c>
      <c r="D272" s="263" t="s">
        <v>171</v>
      </c>
      <c r="E272" s="264" t="s">
        <v>430</v>
      </c>
      <c r="F272" s="265" t="s">
        <v>431</v>
      </c>
      <c r="G272" s="266" t="s">
        <v>376</v>
      </c>
      <c r="H272" s="267">
        <v>11</v>
      </c>
      <c r="I272" s="268"/>
      <c r="J272" s="267">
        <f>ROUND(I272*H272,0)</f>
        <v>0</v>
      </c>
      <c r="K272" s="265" t="s">
        <v>132</v>
      </c>
      <c r="L272" s="269"/>
      <c r="M272" s="270" t="s">
        <v>1</v>
      </c>
      <c r="N272" s="271" t="s">
        <v>39</v>
      </c>
      <c r="O272" s="91"/>
      <c r="P272" s="226">
        <f>O272*H272</f>
        <v>0</v>
      </c>
      <c r="Q272" s="226">
        <v>0.050999999999999997</v>
      </c>
      <c r="R272" s="226">
        <f>Q272*H272</f>
        <v>0.56099999999999994</v>
      </c>
      <c r="S272" s="226">
        <v>0</v>
      </c>
      <c r="T272" s="227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8" t="s">
        <v>170</v>
      </c>
      <c r="AT272" s="228" t="s">
        <v>171</v>
      </c>
      <c r="AU272" s="228" t="s">
        <v>83</v>
      </c>
      <c r="AY272" s="17" t="s">
        <v>126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7" t="s">
        <v>8</v>
      </c>
      <c r="BK272" s="229">
        <f>ROUND(I272*H272,0)</f>
        <v>0</v>
      </c>
      <c r="BL272" s="17" t="s">
        <v>133</v>
      </c>
      <c r="BM272" s="228" t="s">
        <v>432</v>
      </c>
    </row>
    <row r="273" s="13" customFormat="1">
      <c r="A273" s="13"/>
      <c r="B273" s="230"/>
      <c r="C273" s="231"/>
      <c r="D273" s="232" t="s">
        <v>135</v>
      </c>
      <c r="E273" s="233" t="s">
        <v>1</v>
      </c>
      <c r="F273" s="234" t="s">
        <v>433</v>
      </c>
      <c r="G273" s="231"/>
      <c r="H273" s="235">
        <v>11</v>
      </c>
      <c r="I273" s="236"/>
      <c r="J273" s="231"/>
      <c r="K273" s="231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135</v>
      </c>
      <c r="AU273" s="241" t="s">
        <v>83</v>
      </c>
      <c r="AV273" s="13" t="s">
        <v>83</v>
      </c>
      <c r="AW273" s="13" t="s">
        <v>31</v>
      </c>
      <c r="AX273" s="13" t="s">
        <v>8</v>
      </c>
      <c r="AY273" s="241" t="s">
        <v>126</v>
      </c>
    </row>
    <row r="274" s="2" customFormat="1" ht="24.15" customHeight="1">
      <c r="A274" s="38"/>
      <c r="B274" s="39"/>
      <c r="C274" s="263" t="s">
        <v>434</v>
      </c>
      <c r="D274" s="263" t="s">
        <v>171</v>
      </c>
      <c r="E274" s="264" t="s">
        <v>435</v>
      </c>
      <c r="F274" s="265" t="s">
        <v>436</v>
      </c>
      <c r="G274" s="266" t="s">
        <v>376</v>
      </c>
      <c r="H274" s="267">
        <v>30</v>
      </c>
      <c r="I274" s="268"/>
      <c r="J274" s="267">
        <f>ROUND(I274*H274,0)</f>
        <v>0</v>
      </c>
      <c r="K274" s="265" t="s">
        <v>147</v>
      </c>
      <c r="L274" s="269"/>
      <c r="M274" s="270" t="s">
        <v>1</v>
      </c>
      <c r="N274" s="271" t="s">
        <v>39</v>
      </c>
      <c r="O274" s="91"/>
      <c r="P274" s="226">
        <f>O274*H274</f>
        <v>0</v>
      </c>
      <c r="Q274" s="226">
        <v>0.068000000000000005</v>
      </c>
      <c r="R274" s="226">
        <f>Q274*H274</f>
        <v>2.04</v>
      </c>
      <c r="S274" s="226">
        <v>0</v>
      </c>
      <c r="T274" s="227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8" t="s">
        <v>170</v>
      </c>
      <c r="AT274" s="228" t="s">
        <v>171</v>
      </c>
      <c r="AU274" s="228" t="s">
        <v>83</v>
      </c>
      <c r="AY274" s="17" t="s">
        <v>126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7" t="s">
        <v>8</v>
      </c>
      <c r="BK274" s="229">
        <f>ROUND(I274*H274,0)</f>
        <v>0</v>
      </c>
      <c r="BL274" s="17" t="s">
        <v>133</v>
      </c>
      <c r="BM274" s="228" t="s">
        <v>437</v>
      </c>
    </row>
    <row r="275" s="13" customFormat="1">
      <c r="A275" s="13"/>
      <c r="B275" s="230"/>
      <c r="C275" s="231"/>
      <c r="D275" s="232" t="s">
        <v>135</v>
      </c>
      <c r="E275" s="233" t="s">
        <v>1</v>
      </c>
      <c r="F275" s="234" t="s">
        <v>438</v>
      </c>
      <c r="G275" s="231"/>
      <c r="H275" s="235">
        <v>30</v>
      </c>
      <c r="I275" s="236"/>
      <c r="J275" s="231"/>
      <c r="K275" s="231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135</v>
      </c>
      <c r="AU275" s="241" t="s">
        <v>83</v>
      </c>
      <c r="AV275" s="13" t="s">
        <v>83</v>
      </c>
      <c r="AW275" s="13" t="s">
        <v>31</v>
      </c>
      <c r="AX275" s="13" t="s">
        <v>8</v>
      </c>
      <c r="AY275" s="241" t="s">
        <v>126</v>
      </c>
    </row>
    <row r="276" s="2" customFormat="1" ht="24.15" customHeight="1">
      <c r="A276" s="38"/>
      <c r="B276" s="39"/>
      <c r="C276" s="263" t="s">
        <v>439</v>
      </c>
      <c r="D276" s="263" t="s">
        <v>171</v>
      </c>
      <c r="E276" s="264" t="s">
        <v>440</v>
      </c>
      <c r="F276" s="265" t="s">
        <v>441</v>
      </c>
      <c r="G276" s="266" t="s">
        <v>376</v>
      </c>
      <c r="H276" s="267">
        <v>9</v>
      </c>
      <c r="I276" s="268"/>
      <c r="J276" s="267">
        <f>ROUND(I276*H276,0)</f>
        <v>0</v>
      </c>
      <c r="K276" s="265" t="s">
        <v>147</v>
      </c>
      <c r="L276" s="269"/>
      <c r="M276" s="270" t="s">
        <v>1</v>
      </c>
      <c r="N276" s="271" t="s">
        <v>39</v>
      </c>
      <c r="O276" s="91"/>
      <c r="P276" s="226">
        <f>O276*H276</f>
        <v>0</v>
      </c>
      <c r="Q276" s="226">
        <v>0.081000000000000003</v>
      </c>
      <c r="R276" s="226">
        <f>Q276*H276</f>
        <v>0.72899999999999998</v>
      </c>
      <c r="S276" s="226">
        <v>0</v>
      </c>
      <c r="T276" s="22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8" t="s">
        <v>170</v>
      </c>
      <c r="AT276" s="228" t="s">
        <v>171</v>
      </c>
      <c r="AU276" s="228" t="s">
        <v>83</v>
      </c>
      <c r="AY276" s="17" t="s">
        <v>126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7" t="s">
        <v>8</v>
      </c>
      <c r="BK276" s="229">
        <f>ROUND(I276*H276,0)</f>
        <v>0</v>
      </c>
      <c r="BL276" s="17" t="s">
        <v>133</v>
      </c>
      <c r="BM276" s="228" t="s">
        <v>442</v>
      </c>
    </row>
    <row r="277" s="13" customFormat="1">
      <c r="A277" s="13"/>
      <c r="B277" s="230"/>
      <c r="C277" s="231"/>
      <c r="D277" s="232" t="s">
        <v>135</v>
      </c>
      <c r="E277" s="233" t="s">
        <v>1</v>
      </c>
      <c r="F277" s="234" t="s">
        <v>443</v>
      </c>
      <c r="G277" s="231"/>
      <c r="H277" s="235">
        <v>9</v>
      </c>
      <c r="I277" s="236"/>
      <c r="J277" s="231"/>
      <c r="K277" s="231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135</v>
      </c>
      <c r="AU277" s="241" t="s">
        <v>83</v>
      </c>
      <c r="AV277" s="13" t="s">
        <v>83</v>
      </c>
      <c r="AW277" s="13" t="s">
        <v>31</v>
      </c>
      <c r="AX277" s="13" t="s">
        <v>8</v>
      </c>
      <c r="AY277" s="241" t="s">
        <v>126</v>
      </c>
    </row>
    <row r="278" s="2" customFormat="1" ht="16.5" customHeight="1">
      <c r="A278" s="38"/>
      <c r="B278" s="39"/>
      <c r="C278" s="263" t="s">
        <v>444</v>
      </c>
      <c r="D278" s="263" t="s">
        <v>171</v>
      </c>
      <c r="E278" s="264" t="s">
        <v>445</v>
      </c>
      <c r="F278" s="265" t="s">
        <v>446</v>
      </c>
      <c r="G278" s="266" t="s">
        <v>376</v>
      </c>
      <c r="H278" s="267">
        <v>4</v>
      </c>
      <c r="I278" s="268"/>
      <c r="J278" s="267">
        <f>ROUND(I278*H278,0)</f>
        <v>0</v>
      </c>
      <c r="K278" s="265" t="s">
        <v>147</v>
      </c>
      <c r="L278" s="269"/>
      <c r="M278" s="270" t="s">
        <v>1</v>
      </c>
      <c r="N278" s="271" t="s">
        <v>39</v>
      </c>
      <c r="O278" s="91"/>
      <c r="P278" s="226">
        <f>O278*H278</f>
        <v>0</v>
      </c>
      <c r="Q278" s="226">
        <v>1.1000000000000001</v>
      </c>
      <c r="R278" s="226">
        <f>Q278*H278</f>
        <v>4.4000000000000004</v>
      </c>
      <c r="S278" s="226">
        <v>0</v>
      </c>
      <c r="T278" s="227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8" t="s">
        <v>170</v>
      </c>
      <c r="AT278" s="228" t="s">
        <v>171</v>
      </c>
      <c r="AU278" s="228" t="s">
        <v>83</v>
      </c>
      <c r="AY278" s="17" t="s">
        <v>126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7" t="s">
        <v>8</v>
      </c>
      <c r="BK278" s="229">
        <f>ROUND(I278*H278,0)</f>
        <v>0</v>
      </c>
      <c r="BL278" s="17" t="s">
        <v>133</v>
      </c>
      <c r="BM278" s="228" t="s">
        <v>447</v>
      </c>
    </row>
    <row r="279" s="2" customFormat="1" ht="33" customHeight="1">
      <c r="A279" s="38"/>
      <c r="B279" s="39"/>
      <c r="C279" s="218" t="s">
        <v>448</v>
      </c>
      <c r="D279" s="218" t="s">
        <v>128</v>
      </c>
      <c r="E279" s="219" t="s">
        <v>449</v>
      </c>
      <c r="F279" s="220" t="s">
        <v>450</v>
      </c>
      <c r="G279" s="221" t="s">
        <v>376</v>
      </c>
      <c r="H279" s="222">
        <v>2</v>
      </c>
      <c r="I279" s="223"/>
      <c r="J279" s="222">
        <f>ROUND(I279*H279,0)</f>
        <v>0</v>
      </c>
      <c r="K279" s="220" t="s">
        <v>132</v>
      </c>
      <c r="L279" s="44"/>
      <c r="M279" s="224" t="s">
        <v>1</v>
      </c>
      <c r="N279" s="225" t="s">
        <v>39</v>
      </c>
      <c r="O279" s="91"/>
      <c r="P279" s="226">
        <f>O279*H279</f>
        <v>0</v>
      </c>
      <c r="Q279" s="226">
        <v>4.5178500000000001</v>
      </c>
      <c r="R279" s="226">
        <f>Q279*H279</f>
        <v>9.0357000000000003</v>
      </c>
      <c r="S279" s="226">
        <v>0</v>
      </c>
      <c r="T279" s="227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8" t="s">
        <v>133</v>
      </c>
      <c r="AT279" s="228" t="s">
        <v>128</v>
      </c>
      <c r="AU279" s="228" t="s">
        <v>83</v>
      </c>
      <c r="AY279" s="17" t="s">
        <v>126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7" t="s">
        <v>8</v>
      </c>
      <c r="BK279" s="229">
        <f>ROUND(I279*H279,0)</f>
        <v>0</v>
      </c>
      <c r="BL279" s="17" t="s">
        <v>133</v>
      </c>
      <c r="BM279" s="228" t="s">
        <v>451</v>
      </c>
    </row>
    <row r="280" s="2" customFormat="1" ht="21.75" customHeight="1">
      <c r="A280" s="38"/>
      <c r="B280" s="39"/>
      <c r="C280" s="218" t="s">
        <v>452</v>
      </c>
      <c r="D280" s="218" t="s">
        <v>128</v>
      </c>
      <c r="E280" s="219" t="s">
        <v>453</v>
      </c>
      <c r="F280" s="220" t="s">
        <v>454</v>
      </c>
      <c r="G280" s="221" t="s">
        <v>376</v>
      </c>
      <c r="H280" s="222">
        <v>55</v>
      </c>
      <c r="I280" s="223"/>
      <c r="J280" s="222">
        <f>ROUND(I280*H280,0)</f>
        <v>0</v>
      </c>
      <c r="K280" s="220" t="s">
        <v>147</v>
      </c>
      <c r="L280" s="44"/>
      <c r="M280" s="224" t="s">
        <v>1</v>
      </c>
      <c r="N280" s="225" t="s">
        <v>39</v>
      </c>
      <c r="O280" s="91"/>
      <c r="P280" s="226">
        <f>O280*H280</f>
        <v>0</v>
      </c>
      <c r="Q280" s="226">
        <v>0.0117</v>
      </c>
      <c r="R280" s="226">
        <f>Q280*H280</f>
        <v>0.64350000000000007</v>
      </c>
      <c r="S280" s="226">
        <v>0</v>
      </c>
      <c r="T280" s="227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8" t="s">
        <v>133</v>
      </c>
      <c r="AT280" s="228" t="s">
        <v>128</v>
      </c>
      <c r="AU280" s="228" t="s">
        <v>83</v>
      </c>
      <c r="AY280" s="17" t="s">
        <v>126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7" t="s">
        <v>8</v>
      </c>
      <c r="BK280" s="229">
        <f>ROUND(I280*H280,0)</f>
        <v>0</v>
      </c>
      <c r="BL280" s="17" t="s">
        <v>133</v>
      </c>
      <c r="BM280" s="228" t="s">
        <v>455</v>
      </c>
    </row>
    <row r="281" s="2" customFormat="1" ht="16.5" customHeight="1">
      <c r="A281" s="38"/>
      <c r="B281" s="39"/>
      <c r="C281" s="263" t="s">
        <v>456</v>
      </c>
      <c r="D281" s="263" t="s">
        <v>171</v>
      </c>
      <c r="E281" s="264" t="s">
        <v>457</v>
      </c>
      <c r="F281" s="265" t="s">
        <v>458</v>
      </c>
      <c r="G281" s="266" t="s">
        <v>376</v>
      </c>
      <c r="H281" s="267">
        <v>55</v>
      </c>
      <c r="I281" s="268"/>
      <c r="J281" s="267">
        <f>ROUND(I281*H281,0)</f>
        <v>0</v>
      </c>
      <c r="K281" s="265" t="s">
        <v>147</v>
      </c>
      <c r="L281" s="269"/>
      <c r="M281" s="270" t="s">
        <v>1</v>
      </c>
      <c r="N281" s="271" t="s">
        <v>39</v>
      </c>
      <c r="O281" s="91"/>
      <c r="P281" s="226">
        <f>O281*H281</f>
        <v>0</v>
      </c>
      <c r="Q281" s="226">
        <v>0.081000000000000003</v>
      </c>
      <c r="R281" s="226">
        <f>Q281*H281</f>
        <v>4.4550000000000001</v>
      </c>
      <c r="S281" s="226">
        <v>0</v>
      </c>
      <c r="T281" s="227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8" t="s">
        <v>170</v>
      </c>
      <c r="AT281" s="228" t="s">
        <v>171</v>
      </c>
      <c r="AU281" s="228" t="s">
        <v>83</v>
      </c>
      <c r="AY281" s="17" t="s">
        <v>126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7" t="s">
        <v>8</v>
      </c>
      <c r="BK281" s="229">
        <f>ROUND(I281*H281,0)</f>
        <v>0</v>
      </c>
      <c r="BL281" s="17" t="s">
        <v>133</v>
      </c>
      <c r="BM281" s="228" t="s">
        <v>459</v>
      </c>
    </row>
    <row r="282" s="2" customFormat="1" ht="24.15" customHeight="1">
      <c r="A282" s="38"/>
      <c r="B282" s="39"/>
      <c r="C282" s="218" t="s">
        <v>460</v>
      </c>
      <c r="D282" s="218" t="s">
        <v>128</v>
      </c>
      <c r="E282" s="219" t="s">
        <v>461</v>
      </c>
      <c r="F282" s="220" t="s">
        <v>462</v>
      </c>
      <c r="G282" s="221" t="s">
        <v>376</v>
      </c>
      <c r="H282" s="222">
        <v>10</v>
      </c>
      <c r="I282" s="223"/>
      <c r="J282" s="222">
        <f>ROUND(I282*H282,0)</f>
        <v>0</v>
      </c>
      <c r="K282" s="220" t="s">
        <v>132</v>
      </c>
      <c r="L282" s="44"/>
      <c r="M282" s="224" t="s">
        <v>1</v>
      </c>
      <c r="N282" s="225" t="s">
        <v>39</v>
      </c>
      <c r="O282" s="91"/>
      <c r="P282" s="226">
        <f>O282*H282</f>
        <v>0</v>
      </c>
      <c r="Q282" s="226">
        <v>0.00016000000000000001</v>
      </c>
      <c r="R282" s="226">
        <f>Q282*H282</f>
        <v>0.0016000000000000001</v>
      </c>
      <c r="S282" s="226">
        <v>0</v>
      </c>
      <c r="T282" s="227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8" t="s">
        <v>133</v>
      </c>
      <c r="AT282" s="228" t="s">
        <v>128</v>
      </c>
      <c r="AU282" s="228" t="s">
        <v>83</v>
      </c>
      <c r="AY282" s="17" t="s">
        <v>126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7" t="s">
        <v>8</v>
      </c>
      <c r="BK282" s="229">
        <f>ROUND(I282*H282,0)</f>
        <v>0</v>
      </c>
      <c r="BL282" s="17" t="s">
        <v>133</v>
      </c>
      <c r="BM282" s="228" t="s">
        <v>463</v>
      </c>
    </row>
    <row r="283" s="2" customFormat="1" ht="16.5" customHeight="1">
      <c r="A283" s="38"/>
      <c r="B283" s="39"/>
      <c r="C283" s="218" t="s">
        <v>464</v>
      </c>
      <c r="D283" s="218" t="s">
        <v>128</v>
      </c>
      <c r="E283" s="219" t="s">
        <v>465</v>
      </c>
      <c r="F283" s="220" t="s">
        <v>466</v>
      </c>
      <c r="G283" s="221" t="s">
        <v>131</v>
      </c>
      <c r="H283" s="222">
        <v>2396</v>
      </c>
      <c r="I283" s="223"/>
      <c r="J283" s="222">
        <f>ROUND(I283*H283,0)</f>
        <v>0</v>
      </c>
      <c r="K283" s="220" t="s">
        <v>132</v>
      </c>
      <c r="L283" s="44"/>
      <c r="M283" s="224" t="s">
        <v>1</v>
      </c>
      <c r="N283" s="225" t="s">
        <v>39</v>
      </c>
      <c r="O283" s="91"/>
      <c r="P283" s="226">
        <f>O283*H283</f>
        <v>0</v>
      </c>
      <c r="Q283" s="226">
        <v>0.00019000000000000001</v>
      </c>
      <c r="R283" s="226">
        <f>Q283*H283</f>
        <v>0.45524000000000003</v>
      </c>
      <c r="S283" s="226">
        <v>0</v>
      </c>
      <c r="T283" s="227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8" t="s">
        <v>133</v>
      </c>
      <c r="AT283" s="228" t="s">
        <v>128</v>
      </c>
      <c r="AU283" s="228" t="s">
        <v>83</v>
      </c>
      <c r="AY283" s="17" t="s">
        <v>126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7" t="s">
        <v>8</v>
      </c>
      <c r="BK283" s="229">
        <f>ROUND(I283*H283,0)</f>
        <v>0</v>
      </c>
      <c r="BL283" s="17" t="s">
        <v>133</v>
      </c>
      <c r="BM283" s="228" t="s">
        <v>467</v>
      </c>
    </row>
    <row r="284" s="13" customFormat="1">
      <c r="A284" s="13"/>
      <c r="B284" s="230"/>
      <c r="C284" s="231"/>
      <c r="D284" s="232" t="s">
        <v>135</v>
      </c>
      <c r="E284" s="233" t="s">
        <v>1</v>
      </c>
      <c r="F284" s="234" t="s">
        <v>372</v>
      </c>
      <c r="G284" s="231"/>
      <c r="H284" s="235">
        <v>2396</v>
      </c>
      <c r="I284" s="236"/>
      <c r="J284" s="231"/>
      <c r="K284" s="231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135</v>
      </c>
      <c r="AU284" s="241" t="s">
        <v>83</v>
      </c>
      <c r="AV284" s="13" t="s">
        <v>83</v>
      </c>
      <c r="AW284" s="13" t="s">
        <v>31</v>
      </c>
      <c r="AX284" s="13" t="s">
        <v>8</v>
      </c>
      <c r="AY284" s="241" t="s">
        <v>126</v>
      </c>
    </row>
    <row r="285" s="2" customFormat="1" ht="21.75" customHeight="1">
      <c r="A285" s="38"/>
      <c r="B285" s="39"/>
      <c r="C285" s="218" t="s">
        <v>468</v>
      </c>
      <c r="D285" s="218" t="s">
        <v>128</v>
      </c>
      <c r="E285" s="219" t="s">
        <v>469</v>
      </c>
      <c r="F285" s="220" t="s">
        <v>470</v>
      </c>
      <c r="G285" s="221" t="s">
        <v>131</v>
      </c>
      <c r="H285" s="222">
        <v>3503</v>
      </c>
      <c r="I285" s="223"/>
      <c r="J285" s="222">
        <f>ROUND(I285*H285,0)</f>
        <v>0</v>
      </c>
      <c r="K285" s="220" t="s">
        <v>147</v>
      </c>
      <c r="L285" s="44"/>
      <c r="M285" s="224" t="s">
        <v>1</v>
      </c>
      <c r="N285" s="225" t="s">
        <v>39</v>
      </c>
      <c r="O285" s="91"/>
      <c r="P285" s="226">
        <f>O285*H285</f>
        <v>0</v>
      </c>
      <c r="Q285" s="226">
        <v>9.0000000000000006E-05</v>
      </c>
      <c r="R285" s="226">
        <f>Q285*H285</f>
        <v>0.31526999999999999</v>
      </c>
      <c r="S285" s="226">
        <v>0</v>
      </c>
      <c r="T285" s="227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8" t="s">
        <v>133</v>
      </c>
      <c r="AT285" s="228" t="s">
        <v>128</v>
      </c>
      <c r="AU285" s="228" t="s">
        <v>83</v>
      </c>
      <c r="AY285" s="17" t="s">
        <v>126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7" t="s">
        <v>8</v>
      </c>
      <c r="BK285" s="229">
        <f>ROUND(I285*H285,0)</f>
        <v>0</v>
      </c>
      <c r="BL285" s="17" t="s">
        <v>133</v>
      </c>
      <c r="BM285" s="228" t="s">
        <v>471</v>
      </c>
    </row>
    <row r="286" s="13" customFormat="1">
      <c r="A286" s="13"/>
      <c r="B286" s="230"/>
      <c r="C286" s="231"/>
      <c r="D286" s="232" t="s">
        <v>135</v>
      </c>
      <c r="E286" s="233" t="s">
        <v>1</v>
      </c>
      <c r="F286" s="234" t="s">
        <v>472</v>
      </c>
      <c r="G286" s="231"/>
      <c r="H286" s="235">
        <v>3503</v>
      </c>
      <c r="I286" s="236"/>
      <c r="J286" s="231"/>
      <c r="K286" s="231"/>
      <c r="L286" s="237"/>
      <c r="M286" s="238"/>
      <c r="N286" s="239"/>
      <c r="O286" s="239"/>
      <c r="P286" s="239"/>
      <c r="Q286" s="239"/>
      <c r="R286" s="239"/>
      <c r="S286" s="239"/>
      <c r="T286" s="24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1" t="s">
        <v>135</v>
      </c>
      <c r="AU286" s="241" t="s">
        <v>83</v>
      </c>
      <c r="AV286" s="13" t="s">
        <v>83</v>
      </c>
      <c r="AW286" s="13" t="s">
        <v>31</v>
      </c>
      <c r="AX286" s="13" t="s">
        <v>8</v>
      </c>
      <c r="AY286" s="241" t="s">
        <v>126</v>
      </c>
    </row>
    <row r="287" s="2" customFormat="1" ht="16.5" customHeight="1">
      <c r="A287" s="38"/>
      <c r="B287" s="39"/>
      <c r="C287" s="218" t="s">
        <v>473</v>
      </c>
      <c r="D287" s="218" t="s">
        <v>128</v>
      </c>
      <c r="E287" s="219" t="s">
        <v>474</v>
      </c>
      <c r="F287" s="220" t="s">
        <v>475</v>
      </c>
      <c r="G287" s="221" t="s">
        <v>376</v>
      </c>
      <c r="H287" s="222">
        <v>143</v>
      </c>
      <c r="I287" s="223"/>
      <c r="J287" s="222">
        <f>ROUND(I287*H287,0)</f>
        <v>0</v>
      </c>
      <c r="K287" s="220" t="s">
        <v>132</v>
      </c>
      <c r="L287" s="44"/>
      <c r="M287" s="224" t="s">
        <v>1</v>
      </c>
      <c r="N287" s="225" t="s">
        <v>39</v>
      </c>
      <c r="O287" s="91"/>
      <c r="P287" s="226">
        <f>O287*H287</f>
        <v>0</v>
      </c>
      <c r="Q287" s="226">
        <v>8.0000000000000007E-05</v>
      </c>
      <c r="R287" s="226">
        <f>Q287*H287</f>
        <v>0.011440000000000001</v>
      </c>
      <c r="S287" s="226">
        <v>0</v>
      </c>
      <c r="T287" s="227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8" t="s">
        <v>133</v>
      </c>
      <c r="AT287" s="228" t="s">
        <v>128</v>
      </c>
      <c r="AU287" s="228" t="s">
        <v>83</v>
      </c>
      <c r="AY287" s="17" t="s">
        <v>126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7" t="s">
        <v>8</v>
      </c>
      <c r="BK287" s="229">
        <f>ROUND(I287*H287,0)</f>
        <v>0</v>
      </c>
      <c r="BL287" s="17" t="s">
        <v>133</v>
      </c>
      <c r="BM287" s="228" t="s">
        <v>476</v>
      </c>
    </row>
    <row r="288" s="2" customFormat="1" ht="16.5" customHeight="1">
      <c r="A288" s="38"/>
      <c r="B288" s="39"/>
      <c r="C288" s="218" t="s">
        <v>477</v>
      </c>
      <c r="D288" s="218" t="s">
        <v>128</v>
      </c>
      <c r="E288" s="219" t="s">
        <v>478</v>
      </c>
      <c r="F288" s="220" t="s">
        <v>479</v>
      </c>
      <c r="G288" s="221" t="s">
        <v>376</v>
      </c>
      <c r="H288" s="222">
        <v>14</v>
      </c>
      <c r="I288" s="223"/>
      <c r="J288" s="222">
        <f>ROUND(I288*H288,0)</f>
        <v>0</v>
      </c>
      <c r="K288" s="220" t="s">
        <v>295</v>
      </c>
      <c r="L288" s="44"/>
      <c r="M288" s="224" t="s">
        <v>1</v>
      </c>
      <c r="N288" s="225" t="s">
        <v>39</v>
      </c>
      <c r="O288" s="91"/>
      <c r="P288" s="226">
        <f>O288*H288</f>
        <v>0</v>
      </c>
      <c r="Q288" s="226">
        <v>9.0000000000000006E-05</v>
      </c>
      <c r="R288" s="226">
        <f>Q288*H288</f>
        <v>0.0012600000000000001</v>
      </c>
      <c r="S288" s="226">
        <v>0</v>
      </c>
      <c r="T288" s="227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8" t="s">
        <v>133</v>
      </c>
      <c r="AT288" s="228" t="s">
        <v>128</v>
      </c>
      <c r="AU288" s="228" t="s">
        <v>83</v>
      </c>
      <c r="AY288" s="17" t="s">
        <v>126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7" t="s">
        <v>8</v>
      </c>
      <c r="BK288" s="229">
        <f>ROUND(I288*H288,0)</f>
        <v>0</v>
      </c>
      <c r="BL288" s="17" t="s">
        <v>133</v>
      </c>
      <c r="BM288" s="228" t="s">
        <v>480</v>
      </c>
    </row>
    <row r="289" s="2" customFormat="1" ht="16.5" customHeight="1">
      <c r="A289" s="38"/>
      <c r="B289" s="39"/>
      <c r="C289" s="218" t="s">
        <v>481</v>
      </c>
      <c r="D289" s="218" t="s">
        <v>128</v>
      </c>
      <c r="E289" s="219" t="s">
        <v>482</v>
      </c>
      <c r="F289" s="220" t="s">
        <v>483</v>
      </c>
      <c r="G289" s="221" t="s">
        <v>376</v>
      </c>
      <c r="H289" s="222">
        <v>20</v>
      </c>
      <c r="I289" s="223"/>
      <c r="J289" s="222">
        <f>ROUND(I289*H289,0)</f>
        <v>0</v>
      </c>
      <c r="K289" s="220" t="s">
        <v>1</v>
      </c>
      <c r="L289" s="44"/>
      <c r="M289" s="224" t="s">
        <v>1</v>
      </c>
      <c r="N289" s="225" t="s">
        <v>39</v>
      </c>
      <c r="O289" s="91"/>
      <c r="P289" s="226">
        <f>O289*H289</f>
        <v>0</v>
      </c>
      <c r="Q289" s="226">
        <v>0.0018400000000000001</v>
      </c>
      <c r="R289" s="226">
        <f>Q289*H289</f>
        <v>0.036799999999999999</v>
      </c>
      <c r="S289" s="226">
        <v>0</v>
      </c>
      <c r="T289" s="227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8" t="s">
        <v>133</v>
      </c>
      <c r="AT289" s="228" t="s">
        <v>128</v>
      </c>
      <c r="AU289" s="228" t="s">
        <v>83</v>
      </c>
      <c r="AY289" s="17" t="s">
        <v>126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7" t="s">
        <v>8</v>
      </c>
      <c r="BK289" s="229">
        <f>ROUND(I289*H289,0)</f>
        <v>0</v>
      </c>
      <c r="BL289" s="17" t="s">
        <v>133</v>
      </c>
      <c r="BM289" s="228" t="s">
        <v>484</v>
      </c>
    </row>
    <row r="290" s="2" customFormat="1" ht="16.5" customHeight="1">
      <c r="A290" s="38"/>
      <c r="B290" s="39"/>
      <c r="C290" s="218" t="s">
        <v>485</v>
      </c>
      <c r="D290" s="218" t="s">
        <v>128</v>
      </c>
      <c r="E290" s="219" t="s">
        <v>486</v>
      </c>
      <c r="F290" s="220" t="s">
        <v>487</v>
      </c>
      <c r="G290" s="221" t="s">
        <v>376</v>
      </c>
      <c r="H290" s="222">
        <v>20</v>
      </c>
      <c r="I290" s="223"/>
      <c r="J290" s="222">
        <f>ROUND(I290*H290,0)</f>
        <v>0</v>
      </c>
      <c r="K290" s="220" t="s">
        <v>1</v>
      </c>
      <c r="L290" s="44"/>
      <c r="M290" s="224" t="s">
        <v>1</v>
      </c>
      <c r="N290" s="225" t="s">
        <v>39</v>
      </c>
      <c r="O290" s="91"/>
      <c r="P290" s="226">
        <f>O290*H290</f>
        <v>0</v>
      </c>
      <c r="Q290" s="226">
        <v>0.0018400000000000001</v>
      </c>
      <c r="R290" s="226">
        <f>Q290*H290</f>
        <v>0.036799999999999999</v>
      </c>
      <c r="S290" s="226">
        <v>0</v>
      </c>
      <c r="T290" s="227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8" t="s">
        <v>133</v>
      </c>
      <c r="AT290" s="228" t="s">
        <v>128</v>
      </c>
      <c r="AU290" s="228" t="s">
        <v>83</v>
      </c>
      <c r="AY290" s="17" t="s">
        <v>126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7" t="s">
        <v>8</v>
      </c>
      <c r="BK290" s="229">
        <f>ROUND(I290*H290,0)</f>
        <v>0</v>
      </c>
      <c r="BL290" s="17" t="s">
        <v>133</v>
      </c>
      <c r="BM290" s="228" t="s">
        <v>488</v>
      </c>
    </row>
    <row r="291" s="2" customFormat="1" ht="16.5" customHeight="1">
      <c r="A291" s="38"/>
      <c r="B291" s="39"/>
      <c r="C291" s="218" t="s">
        <v>489</v>
      </c>
      <c r="D291" s="218" t="s">
        <v>128</v>
      </c>
      <c r="E291" s="219" t="s">
        <v>490</v>
      </c>
      <c r="F291" s="220" t="s">
        <v>491</v>
      </c>
      <c r="G291" s="221" t="s">
        <v>376</v>
      </c>
      <c r="H291" s="222">
        <v>4</v>
      </c>
      <c r="I291" s="223"/>
      <c r="J291" s="222">
        <f>ROUND(I291*H291,0)</f>
        <v>0</v>
      </c>
      <c r="K291" s="220" t="s">
        <v>1</v>
      </c>
      <c r="L291" s="44"/>
      <c r="M291" s="224" t="s">
        <v>1</v>
      </c>
      <c r="N291" s="225" t="s">
        <v>39</v>
      </c>
      <c r="O291" s="91"/>
      <c r="P291" s="226">
        <f>O291*H291</f>
        <v>0</v>
      </c>
      <c r="Q291" s="226">
        <v>0</v>
      </c>
      <c r="R291" s="226">
        <f>Q291*H291</f>
        <v>0</v>
      </c>
      <c r="S291" s="226">
        <v>0</v>
      </c>
      <c r="T291" s="227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8" t="s">
        <v>133</v>
      </c>
      <c r="AT291" s="228" t="s">
        <v>128</v>
      </c>
      <c r="AU291" s="228" t="s">
        <v>83</v>
      </c>
      <c r="AY291" s="17" t="s">
        <v>126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7" t="s">
        <v>8</v>
      </c>
      <c r="BK291" s="229">
        <f>ROUND(I291*H291,0)</f>
        <v>0</v>
      </c>
      <c r="BL291" s="17" t="s">
        <v>133</v>
      </c>
      <c r="BM291" s="228" t="s">
        <v>492</v>
      </c>
    </row>
    <row r="292" s="15" customFormat="1">
      <c r="A292" s="15"/>
      <c r="B292" s="253"/>
      <c r="C292" s="254"/>
      <c r="D292" s="232" t="s">
        <v>135</v>
      </c>
      <c r="E292" s="255" t="s">
        <v>1</v>
      </c>
      <c r="F292" s="256" t="s">
        <v>493</v>
      </c>
      <c r="G292" s="254"/>
      <c r="H292" s="255" t="s">
        <v>1</v>
      </c>
      <c r="I292" s="257"/>
      <c r="J292" s="254"/>
      <c r="K292" s="254"/>
      <c r="L292" s="258"/>
      <c r="M292" s="259"/>
      <c r="N292" s="260"/>
      <c r="O292" s="260"/>
      <c r="P292" s="260"/>
      <c r="Q292" s="260"/>
      <c r="R292" s="260"/>
      <c r="S292" s="260"/>
      <c r="T292" s="261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2" t="s">
        <v>135</v>
      </c>
      <c r="AU292" s="262" t="s">
        <v>83</v>
      </c>
      <c r="AV292" s="15" t="s">
        <v>8</v>
      </c>
      <c r="AW292" s="15" t="s">
        <v>31</v>
      </c>
      <c r="AX292" s="15" t="s">
        <v>74</v>
      </c>
      <c r="AY292" s="262" t="s">
        <v>126</v>
      </c>
    </row>
    <row r="293" s="15" customFormat="1">
      <c r="A293" s="15"/>
      <c r="B293" s="253"/>
      <c r="C293" s="254"/>
      <c r="D293" s="232" t="s">
        <v>135</v>
      </c>
      <c r="E293" s="255" t="s">
        <v>1</v>
      </c>
      <c r="F293" s="256" t="s">
        <v>494</v>
      </c>
      <c r="G293" s="254"/>
      <c r="H293" s="255" t="s">
        <v>1</v>
      </c>
      <c r="I293" s="257"/>
      <c r="J293" s="254"/>
      <c r="K293" s="254"/>
      <c r="L293" s="258"/>
      <c r="M293" s="259"/>
      <c r="N293" s="260"/>
      <c r="O293" s="260"/>
      <c r="P293" s="260"/>
      <c r="Q293" s="260"/>
      <c r="R293" s="260"/>
      <c r="S293" s="260"/>
      <c r="T293" s="261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2" t="s">
        <v>135</v>
      </c>
      <c r="AU293" s="262" t="s">
        <v>83</v>
      </c>
      <c r="AV293" s="15" t="s">
        <v>8</v>
      </c>
      <c r="AW293" s="15" t="s">
        <v>31</v>
      </c>
      <c r="AX293" s="15" t="s">
        <v>74</v>
      </c>
      <c r="AY293" s="262" t="s">
        <v>126</v>
      </c>
    </row>
    <row r="294" s="15" customFormat="1">
      <c r="A294" s="15"/>
      <c r="B294" s="253"/>
      <c r="C294" s="254"/>
      <c r="D294" s="232" t="s">
        <v>135</v>
      </c>
      <c r="E294" s="255" t="s">
        <v>1</v>
      </c>
      <c r="F294" s="256" t="s">
        <v>495</v>
      </c>
      <c r="G294" s="254"/>
      <c r="H294" s="255" t="s">
        <v>1</v>
      </c>
      <c r="I294" s="257"/>
      <c r="J294" s="254"/>
      <c r="K294" s="254"/>
      <c r="L294" s="258"/>
      <c r="M294" s="259"/>
      <c r="N294" s="260"/>
      <c r="O294" s="260"/>
      <c r="P294" s="260"/>
      <c r="Q294" s="260"/>
      <c r="R294" s="260"/>
      <c r="S294" s="260"/>
      <c r="T294" s="261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2" t="s">
        <v>135</v>
      </c>
      <c r="AU294" s="262" t="s">
        <v>83</v>
      </c>
      <c r="AV294" s="15" t="s">
        <v>8</v>
      </c>
      <c r="AW294" s="15" t="s">
        <v>31</v>
      </c>
      <c r="AX294" s="15" t="s">
        <v>74</v>
      </c>
      <c r="AY294" s="262" t="s">
        <v>126</v>
      </c>
    </row>
    <row r="295" s="15" customFormat="1">
      <c r="A295" s="15"/>
      <c r="B295" s="253"/>
      <c r="C295" s="254"/>
      <c r="D295" s="232" t="s">
        <v>135</v>
      </c>
      <c r="E295" s="255" t="s">
        <v>1</v>
      </c>
      <c r="F295" s="256" t="s">
        <v>496</v>
      </c>
      <c r="G295" s="254"/>
      <c r="H295" s="255" t="s">
        <v>1</v>
      </c>
      <c r="I295" s="257"/>
      <c r="J295" s="254"/>
      <c r="K295" s="254"/>
      <c r="L295" s="258"/>
      <c r="M295" s="259"/>
      <c r="N295" s="260"/>
      <c r="O295" s="260"/>
      <c r="P295" s="260"/>
      <c r="Q295" s="260"/>
      <c r="R295" s="260"/>
      <c r="S295" s="260"/>
      <c r="T295" s="261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2" t="s">
        <v>135</v>
      </c>
      <c r="AU295" s="262" t="s">
        <v>83</v>
      </c>
      <c r="AV295" s="15" t="s">
        <v>8</v>
      </c>
      <c r="AW295" s="15" t="s">
        <v>31</v>
      </c>
      <c r="AX295" s="15" t="s">
        <v>74</v>
      </c>
      <c r="AY295" s="262" t="s">
        <v>126</v>
      </c>
    </row>
    <row r="296" s="15" customFormat="1">
      <c r="A296" s="15"/>
      <c r="B296" s="253"/>
      <c r="C296" s="254"/>
      <c r="D296" s="232" t="s">
        <v>135</v>
      </c>
      <c r="E296" s="255" t="s">
        <v>1</v>
      </c>
      <c r="F296" s="256" t="s">
        <v>497</v>
      </c>
      <c r="G296" s="254"/>
      <c r="H296" s="255" t="s">
        <v>1</v>
      </c>
      <c r="I296" s="257"/>
      <c r="J296" s="254"/>
      <c r="K296" s="254"/>
      <c r="L296" s="258"/>
      <c r="M296" s="259"/>
      <c r="N296" s="260"/>
      <c r="O296" s="260"/>
      <c r="P296" s="260"/>
      <c r="Q296" s="260"/>
      <c r="R296" s="260"/>
      <c r="S296" s="260"/>
      <c r="T296" s="261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2" t="s">
        <v>135</v>
      </c>
      <c r="AU296" s="262" t="s">
        <v>83</v>
      </c>
      <c r="AV296" s="15" t="s">
        <v>8</v>
      </c>
      <c r="AW296" s="15" t="s">
        <v>31</v>
      </c>
      <c r="AX296" s="15" t="s">
        <v>74</v>
      </c>
      <c r="AY296" s="262" t="s">
        <v>126</v>
      </c>
    </row>
    <row r="297" s="13" customFormat="1">
      <c r="A297" s="13"/>
      <c r="B297" s="230"/>
      <c r="C297" s="231"/>
      <c r="D297" s="232" t="s">
        <v>135</v>
      </c>
      <c r="E297" s="233" t="s">
        <v>1</v>
      </c>
      <c r="F297" s="234" t="s">
        <v>498</v>
      </c>
      <c r="G297" s="231"/>
      <c r="H297" s="235">
        <v>4</v>
      </c>
      <c r="I297" s="236"/>
      <c r="J297" s="231"/>
      <c r="K297" s="231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135</v>
      </c>
      <c r="AU297" s="241" t="s">
        <v>83</v>
      </c>
      <c r="AV297" s="13" t="s">
        <v>83</v>
      </c>
      <c r="AW297" s="13" t="s">
        <v>31</v>
      </c>
      <c r="AX297" s="13" t="s">
        <v>8</v>
      </c>
      <c r="AY297" s="241" t="s">
        <v>126</v>
      </c>
    </row>
    <row r="298" s="2" customFormat="1" ht="16.5" customHeight="1">
      <c r="A298" s="38"/>
      <c r="B298" s="39"/>
      <c r="C298" s="218" t="s">
        <v>499</v>
      </c>
      <c r="D298" s="218" t="s">
        <v>128</v>
      </c>
      <c r="E298" s="219" t="s">
        <v>500</v>
      </c>
      <c r="F298" s="220" t="s">
        <v>501</v>
      </c>
      <c r="G298" s="221" t="s">
        <v>376</v>
      </c>
      <c r="H298" s="222">
        <v>2</v>
      </c>
      <c r="I298" s="223"/>
      <c r="J298" s="222">
        <f>ROUND(I298*H298,0)</f>
        <v>0</v>
      </c>
      <c r="K298" s="220" t="s">
        <v>1</v>
      </c>
      <c r="L298" s="44"/>
      <c r="M298" s="224" t="s">
        <v>1</v>
      </c>
      <c r="N298" s="225" t="s">
        <v>39</v>
      </c>
      <c r="O298" s="91"/>
      <c r="P298" s="226">
        <f>O298*H298</f>
        <v>0</v>
      </c>
      <c r="Q298" s="226">
        <v>0</v>
      </c>
      <c r="R298" s="226">
        <f>Q298*H298</f>
        <v>0</v>
      </c>
      <c r="S298" s="226">
        <v>0</v>
      </c>
      <c r="T298" s="227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8" t="s">
        <v>133</v>
      </c>
      <c r="AT298" s="228" t="s">
        <v>128</v>
      </c>
      <c r="AU298" s="228" t="s">
        <v>83</v>
      </c>
      <c r="AY298" s="17" t="s">
        <v>126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7" t="s">
        <v>8</v>
      </c>
      <c r="BK298" s="229">
        <f>ROUND(I298*H298,0)</f>
        <v>0</v>
      </c>
      <c r="BL298" s="17" t="s">
        <v>133</v>
      </c>
      <c r="BM298" s="228" t="s">
        <v>502</v>
      </c>
    </row>
    <row r="299" s="15" customFormat="1">
      <c r="A299" s="15"/>
      <c r="B299" s="253"/>
      <c r="C299" s="254"/>
      <c r="D299" s="232" t="s">
        <v>135</v>
      </c>
      <c r="E299" s="255" t="s">
        <v>1</v>
      </c>
      <c r="F299" s="256" t="s">
        <v>493</v>
      </c>
      <c r="G299" s="254"/>
      <c r="H299" s="255" t="s">
        <v>1</v>
      </c>
      <c r="I299" s="257"/>
      <c r="J299" s="254"/>
      <c r="K299" s="254"/>
      <c r="L299" s="258"/>
      <c r="M299" s="259"/>
      <c r="N299" s="260"/>
      <c r="O299" s="260"/>
      <c r="P299" s="260"/>
      <c r="Q299" s="260"/>
      <c r="R299" s="260"/>
      <c r="S299" s="260"/>
      <c r="T299" s="261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2" t="s">
        <v>135</v>
      </c>
      <c r="AU299" s="262" t="s">
        <v>83</v>
      </c>
      <c r="AV299" s="15" t="s">
        <v>8</v>
      </c>
      <c r="AW299" s="15" t="s">
        <v>31</v>
      </c>
      <c r="AX299" s="15" t="s">
        <v>74</v>
      </c>
      <c r="AY299" s="262" t="s">
        <v>126</v>
      </c>
    </row>
    <row r="300" s="15" customFormat="1">
      <c r="A300" s="15"/>
      <c r="B300" s="253"/>
      <c r="C300" s="254"/>
      <c r="D300" s="232" t="s">
        <v>135</v>
      </c>
      <c r="E300" s="255" t="s">
        <v>1</v>
      </c>
      <c r="F300" s="256" t="s">
        <v>503</v>
      </c>
      <c r="G300" s="254"/>
      <c r="H300" s="255" t="s">
        <v>1</v>
      </c>
      <c r="I300" s="257"/>
      <c r="J300" s="254"/>
      <c r="K300" s="254"/>
      <c r="L300" s="258"/>
      <c r="M300" s="259"/>
      <c r="N300" s="260"/>
      <c r="O300" s="260"/>
      <c r="P300" s="260"/>
      <c r="Q300" s="260"/>
      <c r="R300" s="260"/>
      <c r="S300" s="260"/>
      <c r="T300" s="261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2" t="s">
        <v>135</v>
      </c>
      <c r="AU300" s="262" t="s">
        <v>83</v>
      </c>
      <c r="AV300" s="15" t="s">
        <v>8</v>
      </c>
      <c r="AW300" s="15" t="s">
        <v>31</v>
      </c>
      <c r="AX300" s="15" t="s">
        <v>74</v>
      </c>
      <c r="AY300" s="262" t="s">
        <v>126</v>
      </c>
    </row>
    <row r="301" s="15" customFormat="1">
      <c r="A301" s="15"/>
      <c r="B301" s="253"/>
      <c r="C301" s="254"/>
      <c r="D301" s="232" t="s">
        <v>135</v>
      </c>
      <c r="E301" s="255" t="s">
        <v>1</v>
      </c>
      <c r="F301" s="256" t="s">
        <v>504</v>
      </c>
      <c r="G301" s="254"/>
      <c r="H301" s="255" t="s">
        <v>1</v>
      </c>
      <c r="I301" s="257"/>
      <c r="J301" s="254"/>
      <c r="K301" s="254"/>
      <c r="L301" s="258"/>
      <c r="M301" s="259"/>
      <c r="N301" s="260"/>
      <c r="O301" s="260"/>
      <c r="P301" s="260"/>
      <c r="Q301" s="260"/>
      <c r="R301" s="260"/>
      <c r="S301" s="260"/>
      <c r="T301" s="261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2" t="s">
        <v>135</v>
      </c>
      <c r="AU301" s="262" t="s">
        <v>83</v>
      </c>
      <c r="AV301" s="15" t="s">
        <v>8</v>
      </c>
      <c r="AW301" s="15" t="s">
        <v>31</v>
      </c>
      <c r="AX301" s="15" t="s">
        <v>74</v>
      </c>
      <c r="AY301" s="262" t="s">
        <v>126</v>
      </c>
    </row>
    <row r="302" s="15" customFormat="1">
      <c r="A302" s="15"/>
      <c r="B302" s="253"/>
      <c r="C302" s="254"/>
      <c r="D302" s="232" t="s">
        <v>135</v>
      </c>
      <c r="E302" s="255" t="s">
        <v>1</v>
      </c>
      <c r="F302" s="256" t="s">
        <v>505</v>
      </c>
      <c r="G302" s="254"/>
      <c r="H302" s="255" t="s">
        <v>1</v>
      </c>
      <c r="I302" s="257"/>
      <c r="J302" s="254"/>
      <c r="K302" s="254"/>
      <c r="L302" s="258"/>
      <c r="M302" s="259"/>
      <c r="N302" s="260"/>
      <c r="O302" s="260"/>
      <c r="P302" s="260"/>
      <c r="Q302" s="260"/>
      <c r="R302" s="260"/>
      <c r="S302" s="260"/>
      <c r="T302" s="261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2" t="s">
        <v>135</v>
      </c>
      <c r="AU302" s="262" t="s">
        <v>83</v>
      </c>
      <c r="AV302" s="15" t="s">
        <v>8</v>
      </c>
      <c r="AW302" s="15" t="s">
        <v>31</v>
      </c>
      <c r="AX302" s="15" t="s">
        <v>74</v>
      </c>
      <c r="AY302" s="262" t="s">
        <v>126</v>
      </c>
    </row>
    <row r="303" s="15" customFormat="1">
      <c r="A303" s="15"/>
      <c r="B303" s="253"/>
      <c r="C303" s="254"/>
      <c r="D303" s="232" t="s">
        <v>135</v>
      </c>
      <c r="E303" s="255" t="s">
        <v>1</v>
      </c>
      <c r="F303" s="256" t="s">
        <v>506</v>
      </c>
      <c r="G303" s="254"/>
      <c r="H303" s="255" t="s">
        <v>1</v>
      </c>
      <c r="I303" s="257"/>
      <c r="J303" s="254"/>
      <c r="K303" s="254"/>
      <c r="L303" s="258"/>
      <c r="M303" s="259"/>
      <c r="N303" s="260"/>
      <c r="O303" s="260"/>
      <c r="P303" s="260"/>
      <c r="Q303" s="260"/>
      <c r="R303" s="260"/>
      <c r="S303" s="260"/>
      <c r="T303" s="261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2" t="s">
        <v>135</v>
      </c>
      <c r="AU303" s="262" t="s">
        <v>83</v>
      </c>
      <c r="AV303" s="15" t="s">
        <v>8</v>
      </c>
      <c r="AW303" s="15" t="s">
        <v>31</v>
      </c>
      <c r="AX303" s="15" t="s">
        <v>74</v>
      </c>
      <c r="AY303" s="262" t="s">
        <v>126</v>
      </c>
    </row>
    <row r="304" s="13" customFormat="1">
      <c r="A304" s="13"/>
      <c r="B304" s="230"/>
      <c r="C304" s="231"/>
      <c r="D304" s="232" t="s">
        <v>135</v>
      </c>
      <c r="E304" s="233" t="s">
        <v>1</v>
      </c>
      <c r="F304" s="234" t="s">
        <v>83</v>
      </c>
      <c r="G304" s="231"/>
      <c r="H304" s="235">
        <v>2</v>
      </c>
      <c r="I304" s="236"/>
      <c r="J304" s="231"/>
      <c r="K304" s="231"/>
      <c r="L304" s="237"/>
      <c r="M304" s="238"/>
      <c r="N304" s="239"/>
      <c r="O304" s="239"/>
      <c r="P304" s="239"/>
      <c r="Q304" s="239"/>
      <c r="R304" s="239"/>
      <c r="S304" s="239"/>
      <c r="T304" s="24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1" t="s">
        <v>135</v>
      </c>
      <c r="AU304" s="241" t="s">
        <v>83</v>
      </c>
      <c r="AV304" s="13" t="s">
        <v>83</v>
      </c>
      <c r="AW304" s="13" t="s">
        <v>31</v>
      </c>
      <c r="AX304" s="13" t="s">
        <v>8</v>
      </c>
      <c r="AY304" s="241" t="s">
        <v>126</v>
      </c>
    </row>
    <row r="305" s="2" customFormat="1" ht="16.5" customHeight="1">
      <c r="A305" s="38"/>
      <c r="B305" s="39"/>
      <c r="C305" s="218" t="s">
        <v>507</v>
      </c>
      <c r="D305" s="218" t="s">
        <v>128</v>
      </c>
      <c r="E305" s="219" t="s">
        <v>508</v>
      </c>
      <c r="F305" s="220" t="s">
        <v>509</v>
      </c>
      <c r="G305" s="221" t="s">
        <v>376</v>
      </c>
      <c r="H305" s="222">
        <v>1</v>
      </c>
      <c r="I305" s="223"/>
      <c r="J305" s="222">
        <f>ROUND(I305*H305,0)</f>
        <v>0</v>
      </c>
      <c r="K305" s="220" t="s">
        <v>1</v>
      </c>
      <c r="L305" s="44"/>
      <c r="M305" s="224" t="s">
        <v>1</v>
      </c>
      <c r="N305" s="225" t="s">
        <v>39</v>
      </c>
      <c r="O305" s="91"/>
      <c r="P305" s="226">
        <f>O305*H305</f>
        <v>0</v>
      </c>
      <c r="Q305" s="226">
        <v>0</v>
      </c>
      <c r="R305" s="226">
        <f>Q305*H305</f>
        <v>0</v>
      </c>
      <c r="S305" s="226">
        <v>0</v>
      </c>
      <c r="T305" s="227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8" t="s">
        <v>133</v>
      </c>
      <c r="AT305" s="228" t="s">
        <v>128</v>
      </c>
      <c r="AU305" s="228" t="s">
        <v>83</v>
      </c>
      <c r="AY305" s="17" t="s">
        <v>126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17" t="s">
        <v>8</v>
      </c>
      <c r="BK305" s="229">
        <f>ROUND(I305*H305,0)</f>
        <v>0</v>
      </c>
      <c r="BL305" s="17" t="s">
        <v>133</v>
      </c>
      <c r="BM305" s="228" t="s">
        <v>510</v>
      </c>
    </row>
    <row r="306" s="13" customFormat="1">
      <c r="A306" s="13"/>
      <c r="B306" s="230"/>
      <c r="C306" s="231"/>
      <c r="D306" s="232" t="s">
        <v>135</v>
      </c>
      <c r="E306" s="233" t="s">
        <v>1</v>
      </c>
      <c r="F306" s="234" t="s">
        <v>8</v>
      </c>
      <c r="G306" s="231"/>
      <c r="H306" s="235">
        <v>1</v>
      </c>
      <c r="I306" s="236"/>
      <c r="J306" s="231"/>
      <c r="K306" s="231"/>
      <c r="L306" s="237"/>
      <c r="M306" s="238"/>
      <c r="N306" s="239"/>
      <c r="O306" s="239"/>
      <c r="P306" s="239"/>
      <c r="Q306" s="239"/>
      <c r="R306" s="239"/>
      <c r="S306" s="239"/>
      <c r="T306" s="24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1" t="s">
        <v>135</v>
      </c>
      <c r="AU306" s="241" t="s">
        <v>83</v>
      </c>
      <c r="AV306" s="13" t="s">
        <v>83</v>
      </c>
      <c r="AW306" s="13" t="s">
        <v>31</v>
      </c>
      <c r="AX306" s="13" t="s">
        <v>8</v>
      </c>
      <c r="AY306" s="241" t="s">
        <v>126</v>
      </c>
    </row>
    <row r="307" s="12" customFormat="1" ht="22.8" customHeight="1">
      <c r="A307" s="12"/>
      <c r="B307" s="202"/>
      <c r="C307" s="203"/>
      <c r="D307" s="204" t="s">
        <v>73</v>
      </c>
      <c r="E307" s="216" t="s">
        <v>511</v>
      </c>
      <c r="F307" s="216" t="s">
        <v>512</v>
      </c>
      <c r="G307" s="203"/>
      <c r="H307" s="203"/>
      <c r="I307" s="206"/>
      <c r="J307" s="217">
        <f>BK307</f>
        <v>0</v>
      </c>
      <c r="K307" s="203"/>
      <c r="L307" s="208"/>
      <c r="M307" s="209"/>
      <c r="N307" s="210"/>
      <c r="O307" s="210"/>
      <c r="P307" s="211">
        <f>SUM(P308:P311)</f>
        <v>0</v>
      </c>
      <c r="Q307" s="210"/>
      <c r="R307" s="211">
        <f>SUM(R308:R311)</f>
        <v>0</v>
      </c>
      <c r="S307" s="210"/>
      <c r="T307" s="212">
        <f>SUM(T308:T311)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3" t="s">
        <v>8</v>
      </c>
      <c r="AT307" s="214" t="s">
        <v>73</v>
      </c>
      <c r="AU307" s="214" t="s">
        <v>8</v>
      </c>
      <c r="AY307" s="213" t="s">
        <v>126</v>
      </c>
      <c r="BK307" s="215">
        <f>SUM(BK308:BK311)</f>
        <v>0</v>
      </c>
    </row>
    <row r="308" s="2" customFormat="1" ht="24.15" customHeight="1">
      <c r="A308" s="38"/>
      <c r="B308" s="39"/>
      <c r="C308" s="218" t="s">
        <v>513</v>
      </c>
      <c r="D308" s="218" t="s">
        <v>128</v>
      </c>
      <c r="E308" s="219" t="s">
        <v>514</v>
      </c>
      <c r="F308" s="220" t="s">
        <v>515</v>
      </c>
      <c r="G308" s="221" t="s">
        <v>216</v>
      </c>
      <c r="H308" s="222">
        <v>27.010000000000002</v>
      </c>
      <c r="I308" s="223"/>
      <c r="J308" s="222">
        <f>ROUND(I308*H308,0)</f>
        <v>0</v>
      </c>
      <c r="K308" s="220" t="s">
        <v>147</v>
      </c>
      <c r="L308" s="44"/>
      <c r="M308" s="224" t="s">
        <v>1</v>
      </c>
      <c r="N308" s="225" t="s">
        <v>39</v>
      </c>
      <c r="O308" s="91"/>
      <c r="P308" s="226">
        <f>O308*H308</f>
        <v>0</v>
      </c>
      <c r="Q308" s="226">
        <v>0</v>
      </c>
      <c r="R308" s="226">
        <f>Q308*H308</f>
        <v>0</v>
      </c>
      <c r="S308" s="226">
        <v>0</v>
      </c>
      <c r="T308" s="227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8" t="s">
        <v>133</v>
      </c>
      <c r="AT308" s="228" t="s">
        <v>128</v>
      </c>
      <c r="AU308" s="228" t="s">
        <v>83</v>
      </c>
      <c r="AY308" s="17" t="s">
        <v>126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7" t="s">
        <v>8</v>
      </c>
      <c r="BK308" s="229">
        <f>ROUND(I308*H308,0)</f>
        <v>0</v>
      </c>
      <c r="BL308" s="17" t="s">
        <v>133</v>
      </c>
      <c r="BM308" s="228" t="s">
        <v>516</v>
      </c>
    </row>
    <row r="309" s="2" customFormat="1" ht="24.15" customHeight="1">
      <c r="A309" s="38"/>
      <c r="B309" s="39"/>
      <c r="C309" s="218" t="s">
        <v>517</v>
      </c>
      <c r="D309" s="218" t="s">
        <v>128</v>
      </c>
      <c r="E309" s="219" t="s">
        <v>518</v>
      </c>
      <c r="F309" s="220" t="s">
        <v>519</v>
      </c>
      <c r="G309" s="221" t="s">
        <v>216</v>
      </c>
      <c r="H309" s="222">
        <v>405.14999999999998</v>
      </c>
      <c r="I309" s="223"/>
      <c r="J309" s="222">
        <f>ROUND(I309*H309,0)</f>
        <v>0</v>
      </c>
      <c r="K309" s="220" t="s">
        <v>147</v>
      </c>
      <c r="L309" s="44"/>
      <c r="M309" s="224" t="s">
        <v>1</v>
      </c>
      <c r="N309" s="225" t="s">
        <v>39</v>
      </c>
      <c r="O309" s="91"/>
      <c r="P309" s="226">
        <f>O309*H309</f>
        <v>0</v>
      </c>
      <c r="Q309" s="226">
        <v>0</v>
      </c>
      <c r="R309" s="226">
        <f>Q309*H309</f>
        <v>0</v>
      </c>
      <c r="S309" s="226">
        <v>0</v>
      </c>
      <c r="T309" s="227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8" t="s">
        <v>133</v>
      </c>
      <c r="AT309" s="228" t="s">
        <v>128</v>
      </c>
      <c r="AU309" s="228" t="s">
        <v>83</v>
      </c>
      <c r="AY309" s="17" t="s">
        <v>126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7" t="s">
        <v>8</v>
      </c>
      <c r="BK309" s="229">
        <f>ROUND(I309*H309,0)</f>
        <v>0</v>
      </c>
      <c r="BL309" s="17" t="s">
        <v>133</v>
      </c>
      <c r="BM309" s="228" t="s">
        <v>520</v>
      </c>
    </row>
    <row r="310" s="13" customFormat="1">
      <c r="A310" s="13"/>
      <c r="B310" s="230"/>
      <c r="C310" s="231"/>
      <c r="D310" s="232" t="s">
        <v>135</v>
      </c>
      <c r="E310" s="231"/>
      <c r="F310" s="234" t="s">
        <v>521</v>
      </c>
      <c r="G310" s="231"/>
      <c r="H310" s="235">
        <v>405.14999999999998</v>
      </c>
      <c r="I310" s="236"/>
      <c r="J310" s="231"/>
      <c r="K310" s="231"/>
      <c r="L310" s="237"/>
      <c r="M310" s="238"/>
      <c r="N310" s="239"/>
      <c r="O310" s="239"/>
      <c r="P310" s="239"/>
      <c r="Q310" s="239"/>
      <c r="R310" s="239"/>
      <c r="S310" s="239"/>
      <c r="T310" s="24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1" t="s">
        <v>135</v>
      </c>
      <c r="AU310" s="241" t="s">
        <v>83</v>
      </c>
      <c r="AV310" s="13" t="s">
        <v>83</v>
      </c>
      <c r="AW310" s="13" t="s">
        <v>4</v>
      </c>
      <c r="AX310" s="13" t="s">
        <v>8</v>
      </c>
      <c r="AY310" s="241" t="s">
        <v>126</v>
      </c>
    </row>
    <row r="311" s="2" customFormat="1" ht="33" customHeight="1">
      <c r="A311" s="38"/>
      <c r="B311" s="39"/>
      <c r="C311" s="218" t="s">
        <v>522</v>
      </c>
      <c r="D311" s="218" t="s">
        <v>128</v>
      </c>
      <c r="E311" s="219" t="s">
        <v>523</v>
      </c>
      <c r="F311" s="220" t="s">
        <v>524</v>
      </c>
      <c r="G311" s="221" t="s">
        <v>216</v>
      </c>
      <c r="H311" s="222">
        <v>27.010000000000002</v>
      </c>
      <c r="I311" s="223"/>
      <c r="J311" s="222">
        <f>ROUND(I311*H311,0)</f>
        <v>0</v>
      </c>
      <c r="K311" s="220" t="s">
        <v>147</v>
      </c>
      <c r="L311" s="44"/>
      <c r="M311" s="224" t="s">
        <v>1</v>
      </c>
      <c r="N311" s="225" t="s">
        <v>39</v>
      </c>
      <c r="O311" s="91"/>
      <c r="P311" s="226">
        <f>O311*H311</f>
        <v>0</v>
      </c>
      <c r="Q311" s="226">
        <v>0</v>
      </c>
      <c r="R311" s="226">
        <f>Q311*H311</f>
        <v>0</v>
      </c>
      <c r="S311" s="226">
        <v>0</v>
      </c>
      <c r="T311" s="227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8" t="s">
        <v>133</v>
      </c>
      <c r="AT311" s="228" t="s">
        <v>128</v>
      </c>
      <c r="AU311" s="228" t="s">
        <v>83</v>
      </c>
      <c r="AY311" s="17" t="s">
        <v>126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17" t="s">
        <v>8</v>
      </c>
      <c r="BK311" s="229">
        <f>ROUND(I311*H311,0)</f>
        <v>0</v>
      </c>
      <c r="BL311" s="17" t="s">
        <v>133</v>
      </c>
      <c r="BM311" s="228" t="s">
        <v>525</v>
      </c>
    </row>
    <row r="312" s="12" customFormat="1" ht="22.8" customHeight="1">
      <c r="A312" s="12"/>
      <c r="B312" s="202"/>
      <c r="C312" s="203"/>
      <c r="D312" s="204" t="s">
        <v>73</v>
      </c>
      <c r="E312" s="216" t="s">
        <v>526</v>
      </c>
      <c r="F312" s="216" t="s">
        <v>527</v>
      </c>
      <c r="G312" s="203"/>
      <c r="H312" s="203"/>
      <c r="I312" s="206"/>
      <c r="J312" s="217">
        <f>BK312</f>
        <v>0</v>
      </c>
      <c r="K312" s="203"/>
      <c r="L312" s="208"/>
      <c r="M312" s="209"/>
      <c r="N312" s="210"/>
      <c r="O312" s="210"/>
      <c r="P312" s="211">
        <f>P313</f>
        <v>0</v>
      </c>
      <c r="Q312" s="210"/>
      <c r="R312" s="211">
        <f>R313</f>
        <v>0</v>
      </c>
      <c r="S312" s="210"/>
      <c r="T312" s="212">
        <f>T313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3" t="s">
        <v>8</v>
      </c>
      <c r="AT312" s="214" t="s">
        <v>73</v>
      </c>
      <c r="AU312" s="214" t="s">
        <v>8</v>
      </c>
      <c r="AY312" s="213" t="s">
        <v>126</v>
      </c>
      <c r="BK312" s="215">
        <f>BK313</f>
        <v>0</v>
      </c>
    </row>
    <row r="313" s="2" customFormat="1" ht="24.15" customHeight="1">
      <c r="A313" s="38"/>
      <c r="B313" s="39"/>
      <c r="C313" s="218" t="s">
        <v>528</v>
      </c>
      <c r="D313" s="218" t="s">
        <v>128</v>
      </c>
      <c r="E313" s="219" t="s">
        <v>529</v>
      </c>
      <c r="F313" s="220" t="s">
        <v>530</v>
      </c>
      <c r="G313" s="221" t="s">
        <v>216</v>
      </c>
      <c r="H313" s="222">
        <v>668.62</v>
      </c>
      <c r="I313" s="223"/>
      <c r="J313" s="222">
        <f>ROUND(I313*H313,0)</f>
        <v>0</v>
      </c>
      <c r="K313" s="220" t="s">
        <v>132</v>
      </c>
      <c r="L313" s="44"/>
      <c r="M313" s="224" t="s">
        <v>1</v>
      </c>
      <c r="N313" s="225" t="s">
        <v>39</v>
      </c>
      <c r="O313" s="91"/>
      <c r="P313" s="226">
        <f>O313*H313</f>
        <v>0</v>
      </c>
      <c r="Q313" s="226">
        <v>0</v>
      </c>
      <c r="R313" s="226">
        <f>Q313*H313</f>
        <v>0</v>
      </c>
      <c r="S313" s="226">
        <v>0</v>
      </c>
      <c r="T313" s="227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8" t="s">
        <v>133</v>
      </c>
      <c r="AT313" s="228" t="s">
        <v>128</v>
      </c>
      <c r="AU313" s="228" t="s">
        <v>83</v>
      </c>
      <c r="AY313" s="17" t="s">
        <v>126</v>
      </c>
      <c r="BE313" s="229">
        <f>IF(N313="základní",J313,0)</f>
        <v>0</v>
      </c>
      <c r="BF313" s="229">
        <f>IF(N313="snížená",J313,0)</f>
        <v>0</v>
      </c>
      <c r="BG313" s="229">
        <f>IF(N313="zákl. přenesená",J313,0)</f>
        <v>0</v>
      </c>
      <c r="BH313" s="229">
        <f>IF(N313="sníž. přenesená",J313,0)</f>
        <v>0</v>
      </c>
      <c r="BI313" s="229">
        <f>IF(N313="nulová",J313,0)</f>
        <v>0</v>
      </c>
      <c r="BJ313" s="17" t="s">
        <v>8</v>
      </c>
      <c r="BK313" s="229">
        <f>ROUND(I313*H313,0)</f>
        <v>0</v>
      </c>
      <c r="BL313" s="17" t="s">
        <v>133</v>
      </c>
      <c r="BM313" s="228" t="s">
        <v>531</v>
      </c>
    </row>
    <row r="314" s="12" customFormat="1" ht="25.92" customHeight="1">
      <c r="A314" s="12"/>
      <c r="B314" s="202"/>
      <c r="C314" s="203"/>
      <c r="D314" s="204" t="s">
        <v>73</v>
      </c>
      <c r="E314" s="205" t="s">
        <v>532</v>
      </c>
      <c r="F314" s="205" t="s">
        <v>533</v>
      </c>
      <c r="G314" s="203"/>
      <c r="H314" s="203"/>
      <c r="I314" s="206"/>
      <c r="J314" s="207">
        <f>BK314</f>
        <v>0</v>
      </c>
      <c r="K314" s="203"/>
      <c r="L314" s="208"/>
      <c r="M314" s="209"/>
      <c r="N314" s="210"/>
      <c r="O314" s="210"/>
      <c r="P314" s="211">
        <f>P315+P336</f>
        <v>0</v>
      </c>
      <c r="Q314" s="210"/>
      <c r="R314" s="211">
        <f>R315+R336</f>
        <v>0</v>
      </c>
      <c r="S314" s="210"/>
      <c r="T314" s="212">
        <f>T315+T336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3" t="s">
        <v>83</v>
      </c>
      <c r="AT314" s="214" t="s">
        <v>73</v>
      </c>
      <c r="AU314" s="214" t="s">
        <v>74</v>
      </c>
      <c r="AY314" s="213" t="s">
        <v>126</v>
      </c>
      <c r="BK314" s="215">
        <f>BK315+BK336</f>
        <v>0</v>
      </c>
    </row>
    <row r="315" s="12" customFormat="1" ht="22.8" customHeight="1">
      <c r="A315" s="12"/>
      <c r="B315" s="202"/>
      <c r="C315" s="203"/>
      <c r="D315" s="204" t="s">
        <v>73</v>
      </c>
      <c r="E315" s="216" t="s">
        <v>534</v>
      </c>
      <c r="F315" s="216" t="s">
        <v>535</v>
      </c>
      <c r="G315" s="203"/>
      <c r="H315" s="203"/>
      <c r="I315" s="206"/>
      <c r="J315" s="217">
        <f>BK315</f>
        <v>0</v>
      </c>
      <c r="K315" s="203"/>
      <c r="L315" s="208"/>
      <c r="M315" s="209"/>
      <c r="N315" s="210"/>
      <c r="O315" s="210"/>
      <c r="P315" s="211">
        <f>SUM(P316:P335)</f>
        <v>0</v>
      </c>
      <c r="Q315" s="210"/>
      <c r="R315" s="211">
        <f>SUM(R316:R335)</f>
        <v>0</v>
      </c>
      <c r="S315" s="210"/>
      <c r="T315" s="212">
        <f>SUM(T316:T335)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3" t="s">
        <v>83</v>
      </c>
      <c r="AT315" s="214" t="s">
        <v>73</v>
      </c>
      <c r="AU315" s="214" t="s">
        <v>8</v>
      </c>
      <c r="AY315" s="213" t="s">
        <v>126</v>
      </c>
      <c r="BK315" s="215">
        <f>SUM(BK316:BK335)</f>
        <v>0</v>
      </c>
    </row>
    <row r="316" s="2" customFormat="1" ht="24.15" customHeight="1">
      <c r="A316" s="38"/>
      <c r="B316" s="39"/>
      <c r="C316" s="218" t="s">
        <v>536</v>
      </c>
      <c r="D316" s="218" t="s">
        <v>128</v>
      </c>
      <c r="E316" s="219" t="s">
        <v>537</v>
      </c>
      <c r="F316" s="220" t="s">
        <v>538</v>
      </c>
      <c r="G316" s="221" t="s">
        <v>539</v>
      </c>
      <c r="H316" s="222">
        <v>1</v>
      </c>
      <c r="I316" s="223"/>
      <c r="J316" s="222">
        <f>ROUND(I316*H316,0)</f>
        <v>0</v>
      </c>
      <c r="K316" s="220" t="s">
        <v>1</v>
      </c>
      <c r="L316" s="44"/>
      <c r="M316" s="224" t="s">
        <v>1</v>
      </c>
      <c r="N316" s="225" t="s">
        <v>39</v>
      </c>
      <c r="O316" s="91"/>
      <c r="P316" s="226">
        <f>O316*H316</f>
        <v>0</v>
      </c>
      <c r="Q316" s="226">
        <v>0</v>
      </c>
      <c r="R316" s="226">
        <f>Q316*H316</f>
        <v>0</v>
      </c>
      <c r="S316" s="226">
        <v>0</v>
      </c>
      <c r="T316" s="227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8" t="s">
        <v>133</v>
      </c>
      <c r="AT316" s="228" t="s">
        <v>128</v>
      </c>
      <c r="AU316" s="228" t="s">
        <v>83</v>
      </c>
      <c r="AY316" s="17" t="s">
        <v>126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17" t="s">
        <v>8</v>
      </c>
      <c r="BK316" s="229">
        <f>ROUND(I316*H316,0)</f>
        <v>0</v>
      </c>
      <c r="BL316" s="17" t="s">
        <v>133</v>
      </c>
      <c r="BM316" s="228" t="s">
        <v>540</v>
      </c>
    </row>
    <row r="317" s="2" customFormat="1" ht="21.75" customHeight="1">
      <c r="A317" s="38"/>
      <c r="B317" s="39"/>
      <c r="C317" s="218" t="s">
        <v>541</v>
      </c>
      <c r="D317" s="218" t="s">
        <v>128</v>
      </c>
      <c r="E317" s="219" t="s">
        <v>542</v>
      </c>
      <c r="F317" s="220" t="s">
        <v>543</v>
      </c>
      <c r="G317" s="221" t="s">
        <v>539</v>
      </c>
      <c r="H317" s="222">
        <v>5</v>
      </c>
      <c r="I317" s="223"/>
      <c r="J317" s="222">
        <f>ROUND(I317*H317,0)</f>
        <v>0</v>
      </c>
      <c r="K317" s="220" t="s">
        <v>1</v>
      </c>
      <c r="L317" s="44"/>
      <c r="M317" s="224" t="s">
        <v>1</v>
      </c>
      <c r="N317" s="225" t="s">
        <v>39</v>
      </c>
      <c r="O317" s="91"/>
      <c r="P317" s="226">
        <f>O317*H317</f>
        <v>0</v>
      </c>
      <c r="Q317" s="226">
        <v>0</v>
      </c>
      <c r="R317" s="226">
        <f>Q317*H317</f>
        <v>0</v>
      </c>
      <c r="S317" s="226">
        <v>0</v>
      </c>
      <c r="T317" s="227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8" t="s">
        <v>133</v>
      </c>
      <c r="AT317" s="228" t="s">
        <v>128</v>
      </c>
      <c r="AU317" s="228" t="s">
        <v>83</v>
      </c>
      <c r="AY317" s="17" t="s">
        <v>126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17" t="s">
        <v>8</v>
      </c>
      <c r="BK317" s="229">
        <f>ROUND(I317*H317,0)</f>
        <v>0</v>
      </c>
      <c r="BL317" s="17" t="s">
        <v>133</v>
      </c>
      <c r="BM317" s="228" t="s">
        <v>544</v>
      </c>
    </row>
    <row r="318" s="2" customFormat="1" ht="24.15" customHeight="1">
      <c r="A318" s="38"/>
      <c r="B318" s="39"/>
      <c r="C318" s="218" t="s">
        <v>545</v>
      </c>
      <c r="D318" s="218" t="s">
        <v>128</v>
      </c>
      <c r="E318" s="219" t="s">
        <v>546</v>
      </c>
      <c r="F318" s="220" t="s">
        <v>547</v>
      </c>
      <c r="G318" s="221" t="s">
        <v>548</v>
      </c>
      <c r="H318" s="222">
        <v>0.029999999999999999</v>
      </c>
      <c r="I318" s="223"/>
      <c r="J318" s="222">
        <f>ROUND(I318*H318,0)</f>
        <v>0</v>
      </c>
      <c r="K318" s="220" t="s">
        <v>1</v>
      </c>
      <c r="L318" s="44"/>
      <c r="M318" s="224" t="s">
        <v>1</v>
      </c>
      <c r="N318" s="225" t="s">
        <v>39</v>
      </c>
      <c r="O318" s="91"/>
      <c r="P318" s="226">
        <f>O318*H318</f>
        <v>0</v>
      </c>
      <c r="Q318" s="226">
        <v>0</v>
      </c>
      <c r="R318" s="226">
        <f>Q318*H318</f>
        <v>0</v>
      </c>
      <c r="S318" s="226">
        <v>0</v>
      </c>
      <c r="T318" s="227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8" t="s">
        <v>133</v>
      </c>
      <c r="AT318" s="228" t="s">
        <v>128</v>
      </c>
      <c r="AU318" s="228" t="s">
        <v>83</v>
      </c>
      <c r="AY318" s="17" t="s">
        <v>126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17" t="s">
        <v>8</v>
      </c>
      <c r="BK318" s="229">
        <f>ROUND(I318*H318,0)</f>
        <v>0</v>
      </c>
      <c r="BL318" s="17" t="s">
        <v>133</v>
      </c>
      <c r="BM318" s="228" t="s">
        <v>549</v>
      </c>
    </row>
    <row r="319" s="2" customFormat="1" ht="24.15" customHeight="1">
      <c r="A319" s="38"/>
      <c r="B319" s="39"/>
      <c r="C319" s="218" t="s">
        <v>550</v>
      </c>
      <c r="D319" s="218" t="s">
        <v>128</v>
      </c>
      <c r="E319" s="219" t="s">
        <v>551</v>
      </c>
      <c r="F319" s="220" t="s">
        <v>552</v>
      </c>
      <c r="G319" s="221" t="s">
        <v>139</v>
      </c>
      <c r="H319" s="222">
        <v>1</v>
      </c>
      <c r="I319" s="223"/>
      <c r="J319" s="222">
        <f>ROUND(I319*H319,0)</f>
        <v>0</v>
      </c>
      <c r="K319" s="220" t="s">
        <v>1</v>
      </c>
      <c r="L319" s="44"/>
      <c r="M319" s="224" t="s">
        <v>1</v>
      </c>
      <c r="N319" s="225" t="s">
        <v>39</v>
      </c>
      <c r="O319" s="91"/>
      <c r="P319" s="226">
        <f>O319*H319</f>
        <v>0</v>
      </c>
      <c r="Q319" s="226">
        <v>0</v>
      </c>
      <c r="R319" s="226">
        <f>Q319*H319</f>
        <v>0</v>
      </c>
      <c r="S319" s="226">
        <v>0</v>
      </c>
      <c r="T319" s="227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8" t="s">
        <v>133</v>
      </c>
      <c r="AT319" s="228" t="s">
        <v>128</v>
      </c>
      <c r="AU319" s="228" t="s">
        <v>83</v>
      </c>
      <c r="AY319" s="17" t="s">
        <v>126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7" t="s">
        <v>8</v>
      </c>
      <c r="BK319" s="229">
        <f>ROUND(I319*H319,0)</f>
        <v>0</v>
      </c>
      <c r="BL319" s="17" t="s">
        <v>133</v>
      </c>
      <c r="BM319" s="228" t="s">
        <v>553</v>
      </c>
    </row>
    <row r="320" s="2" customFormat="1" ht="24.15" customHeight="1">
      <c r="A320" s="38"/>
      <c r="B320" s="39"/>
      <c r="C320" s="218" t="s">
        <v>554</v>
      </c>
      <c r="D320" s="218" t="s">
        <v>128</v>
      </c>
      <c r="E320" s="219" t="s">
        <v>555</v>
      </c>
      <c r="F320" s="220" t="s">
        <v>556</v>
      </c>
      <c r="G320" s="221" t="s">
        <v>139</v>
      </c>
      <c r="H320" s="222">
        <v>1</v>
      </c>
      <c r="I320" s="223"/>
      <c r="J320" s="222">
        <f>ROUND(I320*H320,0)</f>
        <v>0</v>
      </c>
      <c r="K320" s="220" t="s">
        <v>1</v>
      </c>
      <c r="L320" s="44"/>
      <c r="M320" s="224" t="s">
        <v>1</v>
      </c>
      <c r="N320" s="225" t="s">
        <v>39</v>
      </c>
      <c r="O320" s="91"/>
      <c r="P320" s="226">
        <f>O320*H320</f>
        <v>0</v>
      </c>
      <c r="Q320" s="226">
        <v>0</v>
      </c>
      <c r="R320" s="226">
        <f>Q320*H320</f>
        <v>0</v>
      </c>
      <c r="S320" s="226">
        <v>0</v>
      </c>
      <c r="T320" s="227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8" t="s">
        <v>133</v>
      </c>
      <c r="AT320" s="228" t="s">
        <v>128</v>
      </c>
      <c r="AU320" s="228" t="s">
        <v>83</v>
      </c>
      <c r="AY320" s="17" t="s">
        <v>126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17" t="s">
        <v>8</v>
      </c>
      <c r="BK320" s="229">
        <f>ROUND(I320*H320,0)</f>
        <v>0</v>
      </c>
      <c r="BL320" s="17" t="s">
        <v>133</v>
      </c>
      <c r="BM320" s="228" t="s">
        <v>557</v>
      </c>
    </row>
    <row r="321" s="2" customFormat="1" ht="24.15" customHeight="1">
      <c r="A321" s="38"/>
      <c r="B321" s="39"/>
      <c r="C321" s="218" t="s">
        <v>558</v>
      </c>
      <c r="D321" s="218" t="s">
        <v>128</v>
      </c>
      <c r="E321" s="219" t="s">
        <v>559</v>
      </c>
      <c r="F321" s="220" t="s">
        <v>560</v>
      </c>
      <c r="G321" s="221" t="s">
        <v>131</v>
      </c>
      <c r="H321" s="222">
        <v>18</v>
      </c>
      <c r="I321" s="223"/>
      <c r="J321" s="222">
        <f>ROUND(I321*H321,0)</f>
        <v>0</v>
      </c>
      <c r="K321" s="220" t="s">
        <v>1</v>
      </c>
      <c r="L321" s="44"/>
      <c r="M321" s="224" t="s">
        <v>1</v>
      </c>
      <c r="N321" s="225" t="s">
        <v>39</v>
      </c>
      <c r="O321" s="91"/>
      <c r="P321" s="226">
        <f>O321*H321</f>
        <v>0</v>
      </c>
      <c r="Q321" s="226">
        <v>0</v>
      </c>
      <c r="R321" s="226">
        <f>Q321*H321</f>
        <v>0</v>
      </c>
      <c r="S321" s="226">
        <v>0</v>
      </c>
      <c r="T321" s="227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8" t="s">
        <v>133</v>
      </c>
      <c r="AT321" s="228" t="s">
        <v>128</v>
      </c>
      <c r="AU321" s="228" t="s">
        <v>83</v>
      </c>
      <c r="AY321" s="17" t="s">
        <v>126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7" t="s">
        <v>8</v>
      </c>
      <c r="BK321" s="229">
        <f>ROUND(I321*H321,0)</f>
        <v>0</v>
      </c>
      <c r="BL321" s="17" t="s">
        <v>133</v>
      </c>
      <c r="BM321" s="228" t="s">
        <v>561</v>
      </c>
    </row>
    <row r="322" s="2" customFormat="1" ht="24.15" customHeight="1">
      <c r="A322" s="38"/>
      <c r="B322" s="39"/>
      <c r="C322" s="218" t="s">
        <v>562</v>
      </c>
      <c r="D322" s="218" t="s">
        <v>128</v>
      </c>
      <c r="E322" s="219" t="s">
        <v>563</v>
      </c>
      <c r="F322" s="220" t="s">
        <v>564</v>
      </c>
      <c r="G322" s="221" t="s">
        <v>131</v>
      </c>
      <c r="H322" s="222">
        <v>18</v>
      </c>
      <c r="I322" s="223"/>
      <c r="J322" s="222">
        <f>ROUND(I322*H322,0)</f>
        <v>0</v>
      </c>
      <c r="K322" s="220" t="s">
        <v>1</v>
      </c>
      <c r="L322" s="44"/>
      <c r="M322" s="224" t="s">
        <v>1</v>
      </c>
      <c r="N322" s="225" t="s">
        <v>39</v>
      </c>
      <c r="O322" s="91"/>
      <c r="P322" s="226">
        <f>O322*H322</f>
        <v>0</v>
      </c>
      <c r="Q322" s="226">
        <v>0</v>
      </c>
      <c r="R322" s="226">
        <f>Q322*H322</f>
        <v>0</v>
      </c>
      <c r="S322" s="226">
        <v>0</v>
      </c>
      <c r="T322" s="227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8" t="s">
        <v>133</v>
      </c>
      <c r="AT322" s="228" t="s">
        <v>128</v>
      </c>
      <c r="AU322" s="228" t="s">
        <v>83</v>
      </c>
      <c r="AY322" s="17" t="s">
        <v>126</v>
      </c>
      <c r="BE322" s="229">
        <f>IF(N322="základní",J322,0)</f>
        <v>0</v>
      </c>
      <c r="BF322" s="229">
        <f>IF(N322="snížená",J322,0)</f>
        <v>0</v>
      </c>
      <c r="BG322" s="229">
        <f>IF(N322="zákl. přenesená",J322,0)</f>
        <v>0</v>
      </c>
      <c r="BH322" s="229">
        <f>IF(N322="sníž. přenesená",J322,0)</f>
        <v>0</v>
      </c>
      <c r="BI322" s="229">
        <f>IF(N322="nulová",J322,0)</f>
        <v>0</v>
      </c>
      <c r="BJ322" s="17" t="s">
        <v>8</v>
      </c>
      <c r="BK322" s="229">
        <f>ROUND(I322*H322,0)</f>
        <v>0</v>
      </c>
      <c r="BL322" s="17" t="s">
        <v>133</v>
      </c>
      <c r="BM322" s="228" t="s">
        <v>565</v>
      </c>
    </row>
    <row r="323" s="2" customFormat="1" ht="16.5" customHeight="1">
      <c r="A323" s="38"/>
      <c r="B323" s="39"/>
      <c r="C323" s="218" t="s">
        <v>566</v>
      </c>
      <c r="D323" s="218" t="s">
        <v>128</v>
      </c>
      <c r="E323" s="219" t="s">
        <v>567</v>
      </c>
      <c r="F323" s="220" t="s">
        <v>568</v>
      </c>
      <c r="G323" s="221" t="s">
        <v>131</v>
      </c>
      <c r="H323" s="222">
        <v>20</v>
      </c>
      <c r="I323" s="223"/>
      <c r="J323" s="222">
        <f>ROUND(I323*H323,0)</f>
        <v>0</v>
      </c>
      <c r="K323" s="220" t="s">
        <v>1</v>
      </c>
      <c r="L323" s="44"/>
      <c r="M323" s="224" t="s">
        <v>1</v>
      </c>
      <c r="N323" s="225" t="s">
        <v>39</v>
      </c>
      <c r="O323" s="91"/>
      <c r="P323" s="226">
        <f>O323*H323</f>
        <v>0</v>
      </c>
      <c r="Q323" s="226">
        <v>0</v>
      </c>
      <c r="R323" s="226">
        <f>Q323*H323</f>
        <v>0</v>
      </c>
      <c r="S323" s="226">
        <v>0</v>
      </c>
      <c r="T323" s="227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8" t="s">
        <v>133</v>
      </c>
      <c r="AT323" s="228" t="s">
        <v>128</v>
      </c>
      <c r="AU323" s="228" t="s">
        <v>83</v>
      </c>
      <c r="AY323" s="17" t="s">
        <v>126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7" t="s">
        <v>8</v>
      </c>
      <c r="BK323" s="229">
        <f>ROUND(I323*H323,0)</f>
        <v>0</v>
      </c>
      <c r="BL323" s="17" t="s">
        <v>133</v>
      </c>
      <c r="BM323" s="228" t="s">
        <v>569</v>
      </c>
    </row>
    <row r="324" s="2" customFormat="1" ht="24.15" customHeight="1">
      <c r="A324" s="38"/>
      <c r="B324" s="39"/>
      <c r="C324" s="218" t="s">
        <v>570</v>
      </c>
      <c r="D324" s="218" t="s">
        <v>128</v>
      </c>
      <c r="E324" s="219" t="s">
        <v>571</v>
      </c>
      <c r="F324" s="220" t="s">
        <v>572</v>
      </c>
      <c r="G324" s="221" t="s">
        <v>131</v>
      </c>
      <c r="H324" s="222">
        <v>18</v>
      </c>
      <c r="I324" s="223"/>
      <c r="J324" s="222">
        <f>ROUND(I324*H324,0)</f>
        <v>0</v>
      </c>
      <c r="K324" s="220" t="s">
        <v>1</v>
      </c>
      <c r="L324" s="44"/>
      <c r="M324" s="224" t="s">
        <v>1</v>
      </c>
      <c r="N324" s="225" t="s">
        <v>39</v>
      </c>
      <c r="O324" s="91"/>
      <c r="P324" s="226">
        <f>O324*H324</f>
        <v>0</v>
      </c>
      <c r="Q324" s="226">
        <v>0</v>
      </c>
      <c r="R324" s="226">
        <f>Q324*H324</f>
        <v>0</v>
      </c>
      <c r="S324" s="226">
        <v>0</v>
      </c>
      <c r="T324" s="227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8" t="s">
        <v>133</v>
      </c>
      <c r="AT324" s="228" t="s">
        <v>128</v>
      </c>
      <c r="AU324" s="228" t="s">
        <v>83</v>
      </c>
      <c r="AY324" s="17" t="s">
        <v>126</v>
      </c>
      <c r="BE324" s="229">
        <f>IF(N324="základní",J324,0)</f>
        <v>0</v>
      </c>
      <c r="BF324" s="229">
        <f>IF(N324="snížená",J324,0)</f>
        <v>0</v>
      </c>
      <c r="BG324" s="229">
        <f>IF(N324="zákl. přenesená",J324,0)</f>
        <v>0</v>
      </c>
      <c r="BH324" s="229">
        <f>IF(N324="sníž. přenesená",J324,0)</f>
        <v>0</v>
      </c>
      <c r="BI324" s="229">
        <f>IF(N324="nulová",J324,0)</f>
        <v>0</v>
      </c>
      <c r="BJ324" s="17" t="s">
        <v>8</v>
      </c>
      <c r="BK324" s="229">
        <f>ROUND(I324*H324,0)</f>
        <v>0</v>
      </c>
      <c r="BL324" s="17" t="s">
        <v>133</v>
      </c>
      <c r="BM324" s="228" t="s">
        <v>573</v>
      </c>
    </row>
    <row r="325" s="2" customFormat="1" ht="24.15" customHeight="1">
      <c r="A325" s="38"/>
      <c r="B325" s="39"/>
      <c r="C325" s="218" t="s">
        <v>574</v>
      </c>
      <c r="D325" s="218" t="s">
        <v>128</v>
      </c>
      <c r="E325" s="219" t="s">
        <v>575</v>
      </c>
      <c r="F325" s="220" t="s">
        <v>576</v>
      </c>
      <c r="G325" s="221" t="s">
        <v>179</v>
      </c>
      <c r="H325" s="222">
        <v>7</v>
      </c>
      <c r="I325" s="223"/>
      <c r="J325" s="222">
        <f>ROUND(I325*H325,0)</f>
        <v>0</v>
      </c>
      <c r="K325" s="220" t="s">
        <v>1</v>
      </c>
      <c r="L325" s="44"/>
      <c r="M325" s="224" t="s">
        <v>1</v>
      </c>
      <c r="N325" s="225" t="s">
        <v>39</v>
      </c>
      <c r="O325" s="91"/>
      <c r="P325" s="226">
        <f>O325*H325</f>
        <v>0</v>
      </c>
      <c r="Q325" s="226">
        <v>0</v>
      </c>
      <c r="R325" s="226">
        <f>Q325*H325</f>
        <v>0</v>
      </c>
      <c r="S325" s="226">
        <v>0</v>
      </c>
      <c r="T325" s="227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8" t="s">
        <v>133</v>
      </c>
      <c r="AT325" s="228" t="s">
        <v>128</v>
      </c>
      <c r="AU325" s="228" t="s">
        <v>83</v>
      </c>
      <c r="AY325" s="17" t="s">
        <v>126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7" t="s">
        <v>8</v>
      </c>
      <c r="BK325" s="229">
        <f>ROUND(I325*H325,0)</f>
        <v>0</v>
      </c>
      <c r="BL325" s="17" t="s">
        <v>133</v>
      </c>
      <c r="BM325" s="228" t="s">
        <v>577</v>
      </c>
    </row>
    <row r="326" s="2" customFormat="1" ht="21.75" customHeight="1">
      <c r="A326" s="38"/>
      <c r="B326" s="39"/>
      <c r="C326" s="218" t="s">
        <v>578</v>
      </c>
      <c r="D326" s="218" t="s">
        <v>128</v>
      </c>
      <c r="E326" s="219" t="s">
        <v>579</v>
      </c>
      <c r="F326" s="220" t="s">
        <v>580</v>
      </c>
      <c r="G326" s="221" t="s">
        <v>581</v>
      </c>
      <c r="H326" s="222">
        <v>16</v>
      </c>
      <c r="I326" s="223"/>
      <c r="J326" s="222">
        <f>ROUND(I326*H326,0)</f>
        <v>0</v>
      </c>
      <c r="K326" s="220" t="s">
        <v>1</v>
      </c>
      <c r="L326" s="44"/>
      <c r="M326" s="224" t="s">
        <v>1</v>
      </c>
      <c r="N326" s="225" t="s">
        <v>39</v>
      </c>
      <c r="O326" s="91"/>
      <c r="P326" s="226">
        <f>O326*H326</f>
        <v>0</v>
      </c>
      <c r="Q326" s="226">
        <v>0</v>
      </c>
      <c r="R326" s="226">
        <f>Q326*H326</f>
        <v>0</v>
      </c>
      <c r="S326" s="226">
        <v>0</v>
      </c>
      <c r="T326" s="227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8" t="s">
        <v>133</v>
      </c>
      <c r="AT326" s="228" t="s">
        <v>128</v>
      </c>
      <c r="AU326" s="228" t="s">
        <v>83</v>
      </c>
      <c r="AY326" s="17" t="s">
        <v>126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17" t="s">
        <v>8</v>
      </c>
      <c r="BK326" s="229">
        <f>ROUND(I326*H326,0)</f>
        <v>0</v>
      </c>
      <c r="BL326" s="17" t="s">
        <v>133</v>
      </c>
      <c r="BM326" s="228" t="s">
        <v>582</v>
      </c>
    </row>
    <row r="327" s="2" customFormat="1" ht="16.5" customHeight="1">
      <c r="A327" s="38"/>
      <c r="B327" s="39"/>
      <c r="C327" s="218" t="s">
        <v>583</v>
      </c>
      <c r="D327" s="218" t="s">
        <v>128</v>
      </c>
      <c r="E327" s="219" t="s">
        <v>584</v>
      </c>
      <c r="F327" s="220" t="s">
        <v>585</v>
      </c>
      <c r="G327" s="221" t="s">
        <v>581</v>
      </c>
      <c r="H327" s="222">
        <v>4</v>
      </c>
      <c r="I327" s="223"/>
      <c r="J327" s="222">
        <f>ROUND(I327*H327,0)</f>
        <v>0</v>
      </c>
      <c r="K327" s="220" t="s">
        <v>1</v>
      </c>
      <c r="L327" s="44"/>
      <c r="M327" s="224" t="s">
        <v>1</v>
      </c>
      <c r="N327" s="225" t="s">
        <v>39</v>
      </c>
      <c r="O327" s="91"/>
      <c r="P327" s="226">
        <f>O327*H327</f>
        <v>0</v>
      </c>
      <c r="Q327" s="226">
        <v>0</v>
      </c>
      <c r="R327" s="226">
        <f>Q327*H327</f>
        <v>0</v>
      </c>
      <c r="S327" s="226">
        <v>0</v>
      </c>
      <c r="T327" s="227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8" t="s">
        <v>133</v>
      </c>
      <c r="AT327" s="228" t="s">
        <v>128</v>
      </c>
      <c r="AU327" s="228" t="s">
        <v>83</v>
      </c>
      <c r="AY327" s="17" t="s">
        <v>126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7" t="s">
        <v>8</v>
      </c>
      <c r="BK327" s="229">
        <f>ROUND(I327*H327,0)</f>
        <v>0</v>
      </c>
      <c r="BL327" s="17" t="s">
        <v>133</v>
      </c>
      <c r="BM327" s="228" t="s">
        <v>586</v>
      </c>
    </row>
    <row r="328" s="2" customFormat="1" ht="24.15" customHeight="1">
      <c r="A328" s="38"/>
      <c r="B328" s="39"/>
      <c r="C328" s="218" t="s">
        <v>587</v>
      </c>
      <c r="D328" s="218" t="s">
        <v>128</v>
      </c>
      <c r="E328" s="219" t="s">
        <v>588</v>
      </c>
      <c r="F328" s="220" t="s">
        <v>589</v>
      </c>
      <c r="G328" s="221" t="s">
        <v>131</v>
      </c>
      <c r="H328" s="222">
        <v>24</v>
      </c>
      <c r="I328" s="223"/>
      <c r="J328" s="222">
        <f>ROUND(I328*H328,0)</f>
        <v>0</v>
      </c>
      <c r="K328" s="220" t="s">
        <v>1</v>
      </c>
      <c r="L328" s="44"/>
      <c r="M328" s="224" t="s">
        <v>1</v>
      </c>
      <c r="N328" s="225" t="s">
        <v>39</v>
      </c>
      <c r="O328" s="91"/>
      <c r="P328" s="226">
        <f>O328*H328</f>
        <v>0</v>
      </c>
      <c r="Q328" s="226">
        <v>0</v>
      </c>
      <c r="R328" s="226">
        <f>Q328*H328</f>
        <v>0</v>
      </c>
      <c r="S328" s="226">
        <v>0</v>
      </c>
      <c r="T328" s="227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8" t="s">
        <v>133</v>
      </c>
      <c r="AT328" s="228" t="s">
        <v>128</v>
      </c>
      <c r="AU328" s="228" t="s">
        <v>83</v>
      </c>
      <c r="AY328" s="17" t="s">
        <v>126</v>
      </c>
      <c r="BE328" s="229">
        <f>IF(N328="základní",J328,0)</f>
        <v>0</v>
      </c>
      <c r="BF328" s="229">
        <f>IF(N328="snížená",J328,0)</f>
        <v>0</v>
      </c>
      <c r="BG328" s="229">
        <f>IF(N328="zákl. přenesená",J328,0)</f>
        <v>0</v>
      </c>
      <c r="BH328" s="229">
        <f>IF(N328="sníž. přenesená",J328,0)</f>
        <v>0</v>
      </c>
      <c r="BI328" s="229">
        <f>IF(N328="nulová",J328,0)</f>
        <v>0</v>
      </c>
      <c r="BJ328" s="17" t="s">
        <v>8</v>
      </c>
      <c r="BK328" s="229">
        <f>ROUND(I328*H328,0)</f>
        <v>0</v>
      </c>
      <c r="BL328" s="17" t="s">
        <v>133</v>
      </c>
      <c r="BM328" s="228" t="s">
        <v>590</v>
      </c>
    </row>
    <row r="329" s="2" customFormat="1" ht="24.15" customHeight="1">
      <c r="A329" s="38"/>
      <c r="B329" s="39"/>
      <c r="C329" s="218" t="s">
        <v>591</v>
      </c>
      <c r="D329" s="218" t="s">
        <v>128</v>
      </c>
      <c r="E329" s="219" t="s">
        <v>592</v>
      </c>
      <c r="F329" s="220" t="s">
        <v>593</v>
      </c>
      <c r="G329" s="221" t="s">
        <v>539</v>
      </c>
      <c r="H329" s="222">
        <v>1</v>
      </c>
      <c r="I329" s="223"/>
      <c r="J329" s="222">
        <f>ROUND(I329*H329,0)</f>
        <v>0</v>
      </c>
      <c r="K329" s="220" t="s">
        <v>1</v>
      </c>
      <c r="L329" s="44"/>
      <c r="M329" s="224" t="s">
        <v>1</v>
      </c>
      <c r="N329" s="225" t="s">
        <v>39</v>
      </c>
      <c r="O329" s="91"/>
      <c r="P329" s="226">
        <f>O329*H329</f>
        <v>0</v>
      </c>
      <c r="Q329" s="226">
        <v>0</v>
      </c>
      <c r="R329" s="226">
        <f>Q329*H329</f>
        <v>0</v>
      </c>
      <c r="S329" s="226">
        <v>0</v>
      </c>
      <c r="T329" s="227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8" t="s">
        <v>133</v>
      </c>
      <c r="AT329" s="228" t="s">
        <v>128</v>
      </c>
      <c r="AU329" s="228" t="s">
        <v>83</v>
      </c>
      <c r="AY329" s="17" t="s">
        <v>126</v>
      </c>
      <c r="BE329" s="229">
        <f>IF(N329="základní",J329,0)</f>
        <v>0</v>
      </c>
      <c r="BF329" s="229">
        <f>IF(N329="snížená",J329,0)</f>
        <v>0</v>
      </c>
      <c r="BG329" s="229">
        <f>IF(N329="zákl. přenesená",J329,0)</f>
        <v>0</v>
      </c>
      <c r="BH329" s="229">
        <f>IF(N329="sníž. přenesená",J329,0)</f>
        <v>0</v>
      </c>
      <c r="BI329" s="229">
        <f>IF(N329="nulová",J329,0)</f>
        <v>0</v>
      </c>
      <c r="BJ329" s="17" t="s">
        <v>8</v>
      </c>
      <c r="BK329" s="229">
        <f>ROUND(I329*H329,0)</f>
        <v>0</v>
      </c>
      <c r="BL329" s="17" t="s">
        <v>133</v>
      </c>
      <c r="BM329" s="228" t="s">
        <v>594</v>
      </c>
    </row>
    <row r="330" s="2" customFormat="1" ht="24.15" customHeight="1">
      <c r="A330" s="38"/>
      <c r="B330" s="39"/>
      <c r="C330" s="218" t="s">
        <v>595</v>
      </c>
      <c r="D330" s="218" t="s">
        <v>128</v>
      </c>
      <c r="E330" s="219" t="s">
        <v>596</v>
      </c>
      <c r="F330" s="220" t="s">
        <v>597</v>
      </c>
      <c r="G330" s="221" t="s">
        <v>539</v>
      </c>
      <c r="H330" s="222">
        <v>5</v>
      </c>
      <c r="I330" s="223"/>
      <c r="J330" s="222">
        <f>ROUND(I330*H330,0)</f>
        <v>0</v>
      </c>
      <c r="K330" s="220" t="s">
        <v>1</v>
      </c>
      <c r="L330" s="44"/>
      <c r="M330" s="224" t="s">
        <v>1</v>
      </c>
      <c r="N330" s="225" t="s">
        <v>39</v>
      </c>
      <c r="O330" s="91"/>
      <c r="P330" s="226">
        <f>O330*H330</f>
        <v>0</v>
      </c>
      <c r="Q330" s="226">
        <v>0</v>
      </c>
      <c r="R330" s="226">
        <f>Q330*H330</f>
        <v>0</v>
      </c>
      <c r="S330" s="226">
        <v>0</v>
      </c>
      <c r="T330" s="227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8" t="s">
        <v>133</v>
      </c>
      <c r="AT330" s="228" t="s">
        <v>128</v>
      </c>
      <c r="AU330" s="228" t="s">
        <v>83</v>
      </c>
      <c r="AY330" s="17" t="s">
        <v>126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17" t="s">
        <v>8</v>
      </c>
      <c r="BK330" s="229">
        <f>ROUND(I330*H330,0)</f>
        <v>0</v>
      </c>
      <c r="BL330" s="17" t="s">
        <v>133</v>
      </c>
      <c r="BM330" s="228" t="s">
        <v>598</v>
      </c>
    </row>
    <row r="331" s="2" customFormat="1" ht="24.15" customHeight="1">
      <c r="A331" s="38"/>
      <c r="B331" s="39"/>
      <c r="C331" s="218" t="s">
        <v>599</v>
      </c>
      <c r="D331" s="218" t="s">
        <v>128</v>
      </c>
      <c r="E331" s="219" t="s">
        <v>600</v>
      </c>
      <c r="F331" s="220" t="s">
        <v>601</v>
      </c>
      <c r="G331" s="221" t="s">
        <v>539</v>
      </c>
      <c r="H331" s="222">
        <v>2</v>
      </c>
      <c r="I331" s="223"/>
      <c r="J331" s="222">
        <f>ROUND(I331*H331,0)</f>
        <v>0</v>
      </c>
      <c r="K331" s="220" t="s">
        <v>1</v>
      </c>
      <c r="L331" s="44"/>
      <c r="M331" s="224" t="s">
        <v>1</v>
      </c>
      <c r="N331" s="225" t="s">
        <v>39</v>
      </c>
      <c r="O331" s="91"/>
      <c r="P331" s="226">
        <f>O331*H331</f>
        <v>0</v>
      </c>
      <c r="Q331" s="226">
        <v>0</v>
      </c>
      <c r="R331" s="226">
        <f>Q331*H331</f>
        <v>0</v>
      </c>
      <c r="S331" s="226">
        <v>0</v>
      </c>
      <c r="T331" s="227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8" t="s">
        <v>133</v>
      </c>
      <c r="AT331" s="228" t="s">
        <v>128</v>
      </c>
      <c r="AU331" s="228" t="s">
        <v>83</v>
      </c>
      <c r="AY331" s="17" t="s">
        <v>126</v>
      </c>
      <c r="BE331" s="229">
        <f>IF(N331="základní",J331,0)</f>
        <v>0</v>
      </c>
      <c r="BF331" s="229">
        <f>IF(N331="snížená",J331,0)</f>
        <v>0</v>
      </c>
      <c r="BG331" s="229">
        <f>IF(N331="zákl. přenesená",J331,0)</f>
        <v>0</v>
      </c>
      <c r="BH331" s="229">
        <f>IF(N331="sníž. přenesená",J331,0)</f>
        <v>0</v>
      </c>
      <c r="BI331" s="229">
        <f>IF(N331="nulová",J331,0)</f>
        <v>0</v>
      </c>
      <c r="BJ331" s="17" t="s">
        <v>8</v>
      </c>
      <c r="BK331" s="229">
        <f>ROUND(I331*H331,0)</f>
        <v>0</v>
      </c>
      <c r="BL331" s="17" t="s">
        <v>133</v>
      </c>
      <c r="BM331" s="228" t="s">
        <v>602</v>
      </c>
    </row>
    <row r="332" s="2" customFormat="1" ht="24.15" customHeight="1">
      <c r="A332" s="38"/>
      <c r="B332" s="39"/>
      <c r="C332" s="218" t="s">
        <v>603</v>
      </c>
      <c r="D332" s="218" t="s">
        <v>128</v>
      </c>
      <c r="E332" s="219" t="s">
        <v>604</v>
      </c>
      <c r="F332" s="220" t="s">
        <v>605</v>
      </c>
      <c r="G332" s="221" t="s">
        <v>581</v>
      </c>
      <c r="H332" s="222">
        <v>1</v>
      </c>
      <c r="I332" s="223"/>
      <c r="J332" s="222">
        <f>ROUND(I332*H332,0)</f>
        <v>0</v>
      </c>
      <c r="K332" s="220" t="s">
        <v>1</v>
      </c>
      <c r="L332" s="44"/>
      <c r="M332" s="224" t="s">
        <v>1</v>
      </c>
      <c r="N332" s="225" t="s">
        <v>39</v>
      </c>
      <c r="O332" s="91"/>
      <c r="P332" s="226">
        <f>O332*H332</f>
        <v>0</v>
      </c>
      <c r="Q332" s="226">
        <v>0</v>
      </c>
      <c r="R332" s="226">
        <f>Q332*H332</f>
        <v>0</v>
      </c>
      <c r="S332" s="226">
        <v>0</v>
      </c>
      <c r="T332" s="227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8" t="s">
        <v>133</v>
      </c>
      <c r="AT332" s="228" t="s">
        <v>128</v>
      </c>
      <c r="AU332" s="228" t="s">
        <v>83</v>
      </c>
      <c r="AY332" s="17" t="s">
        <v>126</v>
      </c>
      <c r="BE332" s="229">
        <f>IF(N332="základní",J332,0)</f>
        <v>0</v>
      </c>
      <c r="BF332" s="229">
        <f>IF(N332="snížená",J332,0)</f>
        <v>0</v>
      </c>
      <c r="BG332" s="229">
        <f>IF(N332="zákl. přenesená",J332,0)</f>
        <v>0</v>
      </c>
      <c r="BH332" s="229">
        <f>IF(N332="sníž. přenesená",J332,0)</f>
        <v>0</v>
      </c>
      <c r="BI332" s="229">
        <f>IF(N332="nulová",J332,0)</f>
        <v>0</v>
      </c>
      <c r="BJ332" s="17" t="s">
        <v>8</v>
      </c>
      <c r="BK332" s="229">
        <f>ROUND(I332*H332,0)</f>
        <v>0</v>
      </c>
      <c r="BL332" s="17" t="s">
        <v>133</v>
      </c>
      <c r="BM332" s="228" t="s">
        <v>606</v>
      </c>
    </row>
    <row r="333" s="2" customFormat="1" ht="24.15" customHeight="1">
      <c r="A333" s="38"/>
      <c r="B333" s="39"/>
      <c r="C333" s="218" t="s">
        <v>607</v>
      </c>
      <c r="D333" s="218" t="s">
        <v>128</v>
      </c>
      <c r="E333" s="219" t="s">
        <v>608</v>
      </c>
      <c r="F333" s="220" t="s">
        <v>609</v>
      </c>
      <c r="G333" s="221" t="s">
        <v>131</v>
      </c>
      <c r="H333" s="222">
        <v>28</v>
      </c>
      <c r="I333" s="223"/>
      <c r="J333" s="222">
        <f>ROUND(I333*H333,0)</f>
        <v>0</v>
      </c>
      <c r="K333" s="220" t="s">
        <v>1</v>
      </c>
      <c r="L333" s="44"/>
      <c r="M333" s="224" t="s">
        <v>1</v>
      </c>
      <c r="N333" s="225" t="s">
        <v>39</v>
      </c>
      <c r="O333" s="91"/>
      <c r="P333" s="226">
        <f>O333*H333</f>
        <v>0</v>
      </c>
      <c r="Q333" s="226">
        <v>0</v>
      </c>
      <c r="R333" s="226">
        <f>Q333*H333</f>
        <v>0</v>
      </c>
      <c r="S333" s="226">
        <v>0</v>
      </c>
      <c r="T333" s="227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8" t="s">
        <v>133</v>
      </c>
      <c r="AT333" s="228" t="s">
        <v>128</v>
      </c>
      <c r="AU333" s="228" t="s">
        <v>83</v>
      </c>
      <c r="AY333" s="17" t="s">
        <v>126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7" t="s">
        <v>8</v>
      </c>
      <c r="BK333" s="229">
        <f>ROUND(I333*H333,0)</f>
        <v>0</v>
      </c>
      <c r="BL333" s="17" t="s">
        <v>133</v>
      </c>
      <c r="BM333" s="228" t="s">
        <v>610</v>
      </c>
    </row>
    <row r="334" s="2" customFormat="1" ht="21.75" customHeight="1">
      <c r="A334" s="38"/>
      <c r="B334" s="39"/>
      <c r="C334" s="218" t="s">
        <v>611</v>
      </c>
      <c r="D334" s="218" t="s">
        <v>128</v>
      </c>
      <c r="E334" s="219" t="s">
        <v>612</v>
      </c>
      <c r="F334" s="220" t="s">
        <v>613</v>
      </c>
      <c r="G334" s="221" t="s">
        <v>581</v>
      </c>
      <c r="H334" s="222">
        <v>2</v>
      </c>
      <c r="I334" s="223"/>
      <c r="J334" s="222">
        <f>ROUND(I334*H334,0)</f>
        <v>0</v>
      </c>
      <c r="K334" s="220" t="s">
        <v>1</v>
      </c>
      <c r="L334" s="44"/>
      <c r="M334" s="224" t="s">
        <v>1</v>
      </c>
      <c r="N334" s="225" t="s">
        <v>39</v>
      </c>
      <c r="O334" s="91"/>
      <c r="P334" s="226">
        <f>O334*H334</f>
        <v>0</v>
      </c>
      <c r="Q334" s="226">
        <v>0</v>
      </c>
      <c r="R334" s="226">
        <f>Q334*H334</f>
        <v>0</v>
      </c>
      <c r="S334" s="226">
        <v>0</v>
      </c>
      <c r="T334" s="227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8" t="s">
        <v>133</v>
      </c>
      <c r="AT334" s="228" t="s">
        <v>128</v>
      </c>
      <c r="AU334" s="228" t="s">
        <v>83</v>
      </c>
      <c r="AY334" s="17" t="s">
        <v>126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17" t="s">
        <v>8</v>
      </c>
      <c r="BK334" s="229">
        <f>ROUND(I334*H334,0)</f>
        <v>0</v>
      </c>
      <c r="BL334" s="17" t="s">
        <v>133</v>
      </c>
      <c r="BM334" s="228" t="s">
        <v>614</v>
      </c>
    </row>
    <row r="335" s="2" customFormat="1" ht="24.15" customHeight="1">
      <c r="A335" s="38"/>
      <c r="B335" s="39"/>
      <c r="C335" s="218" t="s">
        <v>615</v>
      </c>
      <c r="D335" s="218" t="s">
        <v>128</v>
      </c>
      <c r="E335" s="219" t="s">
        <v>616</v>
      </c>
      <c r="F335" s="220" t="s">
        <v>617</v>
      </c>
      <c r="G335" s="221" t="s">
        <v>539</v>
      </c>
      <c r="H335" s="222">
        <v>2</v>
      </c>
      <c r="I335" s="223"/>
      <c r="J335" s="222">
        <f>ROUND(I335*H335,0)</f>
        <v>0</v>
      </c>
      <c r="K335" s="220" t="s">
        <v>1</v>
      </c>
      <c r="L335" s="44"/>
      <c r="M335" s="224" t="s">
        <v>1</v>
      </c>
      <c r="N335" s="225" t="s">
        <v>39</v>
      </c>
      <c r="O335" s="91"/>
      <c r="P335" s="226">
        <f>O335*H335</f>
        <v>0</v>
      </c>
      <c r="Q335" s="226">
        <v>0</v>
      </c>
      <c r="R335" s="226">
        <f>Q335*H335</f>
        <v>0</v>
      </c>
      <c r="S335" s="226">
        <v>0</v>
      </c>
      <c r="T335" s="227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8" t="s">
        <v>133</v>
      </c>
      <c r="AT335" s="228" t="s">
        <v>128</v>
      </c>
      <c r="AU335" s="228" t="s">
        <v>83</v>
      </c>
      <c r="AY335" s="17" t="s">
        <v>126</v>
      </c>
      <c r="BE335" s="229">
        <f>IF(N335="základní",J335,0)</f>
        <v>0</v>
      </c>
      <c r="BF335" s="229">
        <f>IF(N335="snížená",J335,0)</f>
        <v>0</v>
      </c>
      <c r="BG335" s="229">
        <f>IF(N335="zákl. přenesená",J335,0)</f>
        <v>0</v>
      </c>
      <c r="BH335" s="229">
        <f>IF(N335="sníž. přenesená",J335,0)</f>
        <v>0</v>
      </c>
      <c r="BI335" s="229">
        <f>IF(N335="nulová",J335,0)</f>
        <v>0</v>
      </c>
      <c r="BJ335" s="17" t="s">
        <v>8</v>
      </c>
      <c r="BK335" s="229">
        <f>ROUND(I335*H335,0)</f>
        <v>0</v>
      </c>
      <c r="BL335" s="17" t="s">
        <v>133</v>
      </c>
      <c r="BM335" s="228" t="s">
        <v>618</v>
      </c>
    </row>
    <row r="336" s="12" customFormat="1" ht="22.8" customHeight="1">
      <c r="A336" s="12"/>
      <c r="B336" s="202"/>
      <c r="C336" s="203"/>
      <c r="D336" s="204" t="s">
        <v>73</v>
      </c>
      <c r="E336" s="216" t="s">
        <v>619</v>
      </c>
      <c r="F336" s="216" t="s">
        <v>620</v>
      </c>
      <c r="G336" s="203"/>
      <c r="H336" s="203"/>
      <c r="I336" s="206"/>
      <c r="J336" s="217">
        <f>BK336</f>
        <v>0</v>
      </c>
      <c r="K336" s="203"/>
      <c r="L336" s="208"/>
      <c r="M336" s="209"/>
      <c r="N336" s="210"/>
      <c r="O336" s="210"/>
      <c r="P336" s="211">
        <f>SUM(P337:P355)</f>
        <v>0</v>
      </c>
      <c r="Q336" s="210"/>
      <c r="R336" s="211">
        <f>SUM(R337:R355)</f>
        <v>0</v>
      </c>
      <c r="S336" s="210"/>
      <c r="T336" s="212">
        <f>SUM(T337:T355)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3" t="s">
        <v>83</v>
      </c>
      <c r="AT336" s="214" t="s">
        <v>73</v>
      </c>
      <c r="AU336" s="214" t="s">
        <v>8</v>
      </c>
      <c r="AY336" s="213" t="s">
        <v>126</v>
      </c>
      <c r="BK336" s="215">
        <f>SUM(BK337:BK355)</f>
        <v>0</v>
      </c>
    </row>
    <row r="337" s="2" customFormat="1" ht="24.15" customHeight="1">
      <c r="A337" s="38"/>
      <c r="B337" s="39"/>
      <c r="C337" s="218" t="s">
        <v>621</v>
      </c>
      <c r="D337" s="218" t="s">
        <v>128</v>
      </c>
      <c r="E337" s="219" t="s">
        <v>537</v>
      </c>
      <c r="F337" s="220" t="s">
        <v>538</v>
      </c>
      <c r="G337" s="221" t="s">
        <v>539</v>
      </c>
      <c r="H337" s="222">
        <v>1</v>
      </c>
      <c r="I337" s="223"/>
      <c r="J337" s="222">
        <f>ROUND(I337*H337,0)</f>
        <v>0</v>
      </c>
      <c r="K337" s="220" t="s">
        <v>1</v>
      </c>
      <c r="L337" s="44"/>
      <c r="M337" s="224" t="s">
        <v>1</v>
      </c>
      <c r="N337" s="225" t="s">
        <v>39</v>
      </c>
      <c r="O337" s="91"/>
      <c r="P337" s="226">
        <f>O337*H337</f>
        <v>0</v>
      </c>
      <c r="Q337" s="226">
        <v>0</v>
      </c>
      <c r="R337" s="226">
        <f>Q337*H337</f>
        <v>0</v>
      </c>
      <c r="S337" s="226">
        <v>0</v>
      </c>
      <c r="T337" s="227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8" t="s">
        <v>133</v>
      </c>
      <c r="AT337" s="228" t="s">
        <v>128</v>
      </c>
      <c r="AU337" s="228" t="s">
        <v>83</v>
      </c>
      <c r="AY337" s="17" t="s">
        <v>126</v>
      </c>
      <c r="BE337" s="229">
        <f>IF(N337="základní",J337,0)</f>
        <v>0</v>
      </c>
      <c r="BF337" s="229">
        <f>IF(N337="snížená",J337,0)</f>
        <v>0</v>
      </c>
      <c r="BG337" s="229">
        <f>IF(N337="zákl. přenesená",J337,0)</f>
        <v>0</v>
      </c>
      <c r="BH337" s="229">
        <f>IF(N337="sníž. přenesená",J337,0)</f>
        <v>0</v>
      </c>
      <c r="BI337" s="229">
        <f>IF(N337="nulová",J337,0)</f>
        <v>0</v>
      </c>
      <c r="BJ337" s="17" t="s">
        <v>8</v>
      </c>
      <c r="BK337" s="229">
        <f>ROUND(I337*H337,0)</f>
        <v>0</v>
      </c>
      <c r="BL337" s="17" t="s">
        <v>133</v>
      </c>
      <c r="BM337" s="228" t="s">
        <v>622</v>
      </c>
    </row>
    <row r="338" s="2" customFormat="1" ht="21.75" customHeight="1">
      <c r="A338" s="38"/>
      <c r="B338" s="39"/>
      <c r="C338" s="218" t="s">
        <v>623</v>
      </c>
      <c r="D338" s="218" t="s">
        <v>128</v>
      </c>
      <c r="E338" s="219" t="s">
        <v>542</v>
      </c>
      <c r="F338" s="220" t="s">
        <v>543</v>
      </c>
      <c r="G338" s="221" t="s">
        <v>539</v>
      </c>
      <c r="H338" s="222">
        <v>5</v>
      </c>
      <c r="I338" s="223"/>
      <c r="J338" s="222">
        <f>ROUND(I338*H338,0)</f>
        <v>0</v>
      </c>
      <c r="K338" s="220" t="s">
        <v>1</v>
      </c>
      <c r="L338" s="44"/>
      <c r="M338" s="224" t="s">
        <v>1</v>
      </c>
      <c r="N338" s="225" t="s">
        <v>39</v>
      </c>
      <c r="O338" s="91"/>
      <c r="P338" s="226">
        <f>O338*H338</f>
        <v>0</v>
      </c>
      <c r="Q338" s="226">
        <v>0</v>
      </c>
      <c r="R338" s="226">
        <f>Q338*H338</f>
        <v>0</v>
      </c>
      <c r="S338" s="226">
        <v>0</v>
      </c>
      <c r="T338" s="227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8" t="s">
        <v>133</v>
      </c>
      <c r="AT338" s="228" t="s">
        <v>128</v>
      </c>
      <c r="AU338" s="228" t="s">
        <v>83</v>
      </c>
      <c r="AY338" s="17" t="s">
        <v>126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17" t="s">
        <v>8</v>
      </c>
      <c r="BK338" s="229">
        <f>ROUND(I338*H338,0)</f>
        <v>0</v>
      </c>
      <c r="BL338" s="17" t="s">
        <v>133</v>
      </c>
      <c r="BM338" s="228" t="s">
        <v>624</v>
      </c>
    </row>
    <row r="339" s="2" customFormat="1" ht="24.15" customHeight="1">
      <c r="A339" s="38"/>
      <c r="B339" s="39"/>
      <c r="C339" s="218" t="s">
        <v>625</v>
      </c>
      <c r="D339" s="218" t="s">
        <v>128</v>
      </c>
      <c r="E339" s="219" t="s">
        <v>551</v>
      </c>
      <c r="F339" s="220" t="s">
        <v>552</v>
      </c>
      <c r="G339" s="221" t="s">
        <v>139</v>
      </c>
      <c r="H339" s="222">
        <v>1</v>
      </c>
      <c r="I339" s="223"/>
      <c r="J339" s="222">
        <f>ROUND(I339*H339,0)</f>
        <v>0</v>
      </c>
      <c r="K339" s="220" t="s">
        <v>1</v>
      </c>
      <c r="L339" s="44"/>
      <c r="M339" s="224" t="s">
        <v>1</v>
      </c>
      <c r="N339" s="225" t="s">
        <v>39</v>
      </c>
      <c r="O339" s="91"/>
      <c r="P339" s="226">
        <f>O339*H339</f>
        <v>0</v>
      </c>
      <c r="Q339" s="226">
        <v>0</v>
      </c>
      <c r="R339" s="226">
        <f>Q339*H339</f>
        <v>0</v>
      </c>
      <c r="S339" s="226">
        <v>0</v>
      </c>
      <c r="T339" s="227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8" t="s">
        <v>133</v>
      </c>
      <c r="AT339" s="228" t="s">
        <v>128</v>
      </c>
      <c r="AU339" s="228" t="s">
        <v>83</v>
      </c>
      <c r="AY339" s="17" t="s">
        <v>126</v>
      </c>
      <c r="BE339" s="229">
        <f>IF(N339="základní",J339,0)</f>
        <v>0</v>
      </c>
      <c r="BF339" s="229">
        <f>IF(N339="snížená",J339,0)</f>
        <v>0</v>
      </c>
      <c r="BG339" s="229">
        <f>IF(N339="zákl. přenesená",J339,0)</f>
        <v>0</v>
      </c>
      <c r="BH339" s="229">
        <f>IF(N339="sníž. přenesená",J339,0)</f>
        <v>0</v>
      </c>
      <c r="BI339" s="229">
        <f>IF(N339="nulová",J339,0)</f>
        <v>0</v>
      </c>
      <c r="BJ339" s="17" t="s">
        <v>8</v>
      </c>
      <c r="BK339" s="229">
        <f>ROUND(I339*H339,0)</f>
        <v>0</v>
      </c>
      <c r="BL339" s="17" t="s">
        <v>133</v>
      </c>
      <c r="BM339" s="228" t="s">
        <v>626</v>
      </c>
    </row>
    <row r="340" s="2" customFormat="1" ht="24.15" customHeight="1">
      <c r="A340" s="38"/>
      <c r="B340" s="39"/>
      <c r="C340" s="218" t="s">
        <v>627</v>
      </c>
      <c r="D340" s="218" t="s">
        <v>128</v>
      </c>
      <c r="E340" s="219" t="s">
        <v>555</v>
      </c>
      <c r="F340" s="220" t="s">
        <v>556</v>
      </c>
      <c r="G340" s="221" t="s">
        <v>139</v>
      </c>
      <c r="H340" s="222">
        <v>1</v>
      </c>
      <c r="I340" s="223"/>
      <c r="J340" s="222">
        <f>ROUND(I340*H340,0)</f>
        <v>0</v>
      </c>
      <c r="K340" s="220" t="s">
        <v>1</v>
      </c>
      <c r="L340" s="44"/>
      <c r="M340" s="224" t="s">
        <v>1</v>
      </c>
      <c r="N340" s="225" t="s">
        <v>39</v>
      </c>
      <c r="O340" s="91"/>
      <c r="P340" s="226">
        <f>O340*H340</f>
        <v>0</v>
      </c>
      <c r="Q340" s="226">
        <v>0</v>
      </c>
      <c r="R340" s="226">
        <f>Q340*H340</f>
        <v>0</v>
      </c>
      <c r="S340" s="226">
        <v>0</v>
      </c>
      <c r="T340" s="227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8" t="s">
        <v>133</v>
      </c>
      <c r="AT340" s="228" t="s">
        <v>128</v>
      </c>
      <c r="AU340" s="228" t="s">
        <v>83</v>
      </c>
      <c r="AY340" s="17" t="s">
        <v>126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17" t="s">
        <v>8</v>
      </c>
      <c r="BK340" s="229">
        <f>ROUND(I340*H340,0)</f>
        <v>0</v>
      </c>
      <c r="BL340" s="17" t="s">
        <v>133</v>
      </c>
      <c r="BM340" s="228" t="s">
        <v>628</v>
      </c>
    </row>
    <row r="341" s="2" customFormat="1" ht="24.15" customHeight="1">
      <c r="A341" s="38"/>
      <c r="B341" s="39"/>
      <c r="C341" s="218" t="s">
        <v>629</v>
      </c>
      <c r="D341" s="218" t="s">
        <v>128</v>
      </c>
      <c r="E341" s="219" t="s">
        <v>559</v>
      </c>
      <c r="F341" s="220" t="s">
        <v>560</v>
      </c>
      <c r="G341" s="221" t="s">
        <v>131</v>
      </c>
      <c r="H341" s="222">
        <v>2</v>
      </c>
      <c r="I341" s="223"/>
      <c r="J341" s="222">
        <f>ROUND(I341*H341,0)</f>
        <v>0</v>
      </c>
      <c r="K341" s="220" t="s">
        <v>1</v>
      </c>
      <c r="L341" s="44"/>
      <c r="M341" s="224" t="s">
        <v>1</v>
      </c>
      <c r="N341" s="225" t="s">
        <v>39</v>
      </c>
      <c r="O341" s="91"/>
      <c r="P341" s="226">
        <f>O341*H341</f>
        <v>0</v>
      </c>
      <c r="Q341" s="226">
        <v>0</v>
      </c>
      <c r="R341" s="226">
        <f>Q341*H341</f>
        <v>0</v>
      </c>
      <c r="S341" s="226">
        <v>0</v>
      </c>
      <c r="T341" s="227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8" t="s">
        <v>133</v>
      </c>
      <c r="AT341" s="228" t="s">
        <v>128</v>
      </c>
      <c r="AU341" s="228" t="s">
        <v>83</v>
      </c>
      <c r="AY341" s="17" t="s">
        <v>126</v>
      </c>
      <c r="BE341" s="229">
        <f>IF(N341="základní",J341,0)</f>
        <v>0</v>
      </c>
      <c r="BF341" s="229">
        <f>IF(N341="snížená",J341,0)</f>
        <v>0</v>
      </c>
      <c r="BG341" s="229">
        <f>IF(N341="zákl. přenesená",J341,0)</f>
        <v>0</v>
      </c>
      <c r="BH341" s="229">
        <f>IF(N341="sníž. přenesená",J341,0)</f>
        <v>0</v>
      </c>
      <c r="BI341" s="229">
        <f>IF(N341="nulová",J341,0)</f>
        <v>0</v>
      </c>
      <c r="BJ341" s="17" t="s">
        <v>8</v>
      </c>
      <c r="BK341" s="229">
        <f>ROUND(I341*H341,0)</f>
        <v>0</v>
      </c>
      <c r="BL341" s="17" t="s">
        <v>133</v>
      </c>
      <c r="BM341" s="228" t="s">
        <v>630</v>
      </c>
    </row>
    <row r="342" s="2" customFormat="1" ht="24.15" customHeight="1">
      <c r="A342" s="38"/>
      <c r="B342" s="39"/>
      <c r="C342" s="218" t="s">
        <v>631</v>
      </c>
      <c r="D342" s="218" t="s">
        <v>128</v>
      </c>
      <c r="E342" s="219" t="s">
        <v>563</v>
      </c>
      <c r="F342" s="220" t="s">
        <v>564</v>
      </c>
      <c r="G342" s="221" t="s">
        <v>131</v>
      </c>
      <c r="H342" s="222">
        <v>2</v>
      </c>
      <c r="I342" s="223"/>
      <c r="J342" s="222">
        <f>ROUND(I342*H342,0)</f>
        <v>0</v>
      </c>
      <c r="K342" s="220" t="s">
        <v>1</v>
      </c>
      <c r="L342" s="44"/>
      <c r="M342" s="224" t="s">
        <v>1</v>
      </c>
      <c r="N342" s="225" t="s">
        <v>39</v>
      </c>
      <c r="O342" s="91"/>
      <c r="P342" s="226">
        <f>O342*H342</f>
        <v>0</v>
      </c>
      <c r="Q342" s="226">
        <v>0</v>
      </c>
      <c r="R342" s="226">
        <f>Q342*H342</f>
        <v>0</v>
      </c>
      <c r="S342" s="226">
        <v>0</v>
      </c>
      <c r="T342" s="227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8" t="s">
        <v>133</v>
      </c>
      <c r="AT342" s="228" t="s">
        <v>128</v>
      </c>
      <c r="AU342" s="228" t="s">
        <v>83</v>
      </c>
      <c r="AY342" s="17" t="s">
        <v>126</v>
      </c>
      <c r="BE342" s="229">
        <f>IF(N342="základní",J342,0)</f>
        <v>0</v>
      </c>
      <c r="BF342" s="229">
        <f>IF(N342="snížená",J342,0)</f>
        <v>0</v>
      </c>
      <c r="BG342" s="229">
        <f>IF(N342="zákl. přenesená",J342,0)</f>
        <v>0</v>
      </c>
      <c r="BH342" s="229">
        <f>IF(N342="sníž. přenesená",J342,0)</f>
        <v>0</v>
      </c>
      <c r="BI342" s="229">
        <f>IF(N342="nulová",J342,0)</f>
        <v>0</v>
      </c>
      <c r="BJ342" s="17" t="s">
        <v>8</v>
      </c>
      <c r="BK342" s="229">
        <f>ROUND(I342*H342,0)</f>
        <v>0</v>
      </c>
      <c r="BL342" s="17" t="s">
        <v>133</v>
      </c>
      <c r="BM342" s="228" t="s">
        <v>632</v>
      </c>
    </row>
    <row r="343" s="2" customFormat="1" ht="16.5" customHeight="1">
      <c r="A343" s="38"/>
      <c r="B343" s="39"/>
      <c r="C343" s="218" t="s">
        <v>633</v>
      </c>
      <c r="D343" s="218" t="s">
        <v>128</v>
      </c>
      <c r="E343" s="219" t="s">
        <v>567</v>
      </c>
      <c r="F343" s="220" t="s">
        <v>568</v>
      </c>
      <c r="G343" s="221" t="s">
        <v>131</v>
      </c>
      <c r="H343" s="222">
        <v>3</v>
      </c>
      <c r="I343" s="223"/>
      <c r="J343" s="222">
        <f>ROUND(I343*H343,0)</f>
        <v>0</v>
      </c>
      <c r="K343" s="220" t="s">
        <v>1</v>
      </c>
      <c r="L343" s="44"/>
      <c r="M343" s="224" t="s">
        <v>1</v>
      </c>
      <c r="N343" s="225" t="s">
        <v>39</v>
      </c>
      <c r="O343" s="91"/>
      <c r="P343" s="226">
        <f>O343*H343</f>
        <v>0</v>
      </c>
      <c r="Q343" s="226">
        <v>0</v>
      </c>
      <c r="R343" s="226">
        <f>Q343*H343</f>
        <v>0</v>
      </c>
      <c r="S343" s="226">
        <v>0</v>
      </c>
      <c r="T343" s="227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8" t="s">
        <v>133</v>
      </c>
      <c r="AT343" s="228" t="s">
        <v>128</v>
      </c>
      <c r="AU343" s="228" t="s">
        <v>83</v>
      </c>
      <c r="AY343" s="17" t="s">
        <v>126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7" t="s">
        <v>8</v>
      </c>
      <c r="BK343" s="229">
        <f>ROUND(I343*H343,0)</f>
        <v>0</v>
      </c>
      <c r="BL343" s="17" t="s">
        <v>133</v>
      </c>
      <c r="BM343" s="228" t="s">
        <v>634</v>
      </c>
    </row>
    <row r="344" s="2" customFormat="1" ht="24.15" customHeight="1">
      <c r="A344" s="38"/>
      <c r="B344" s="39"/>
      <c r="C344" s="218" t="s">
        <v>635</v>
      </c>
      <c r="D344" s="218" t="s">
        <v>128</v>
      </c>
      <c r="E344" s="219" t="s">
        <v>571</v>
      </c>
      <c r="F344" s="220" t="s">
        <v>572</v>
      </c>
      <c r="G344" s="221" t="s">
        <v>131</v>
      </c>
      <c r="H344" s="222">
        <v>2</v>
      </c>
      <c r="I344" s="223"/>
      <c r="J344" s="222">
        <f>ROUND(I344*H344,0)</f>
        <v>0</v>
      </c>
      <c r="K344" s="220" t="s">
        <v>1</v>
      </c>
      <c r="L344" s="44"/>
      <c r="M344" s="224" t="s">
        <v>1</v>
      </c>
      <c r="N344" s="225" t="s">
        <v>39</v>
      </c>
      <c r="O344" s="91"/>
      <c r="P344" s="226">
        <f>O344*H344</f>
        <v>0</v>
      </c>
      <c r="Q344" s="226">
        <v>0</v>
      </c>
      <c r="R344" s="226">
        <f>Q344*H344</f>
        <v>0</v>
      </c>
      <c r="S344" s="226">
        <v>0</v>
      </c>
      <c r="T344" s="227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8" t="s">
        <v>133</v>
      </c>
      <c r="AT344" s="228" t="s">
        <v>128</v>
      </c>
      <c r="AU344" s="228" t="s">
        <v>83</v>
      </c>
      <c r="AY344" s="17" t="s">
        <v>126</v>
      </c>
      <c r="BE344" s="229">
        <f>IF(N344="základní",J344,0)</f>
        <v>0</v>
      </c>
      <c r="BF344" s="229">
        <f>IF(N344="snížená",J344,0)</f>
        <v>0</v>
      </c>
      <c r="BG344" s="229">
        <f>IF(N344="zákl. přenesená",J344,0)</f>
        <v>0</v>
      </c>
      <c r="BH344" s="229">
        <f>IF(N344="sníž. přenesená",J344,0)</f>
        <v>0</v>
      </c>
      <c r="BI344" s="229">
        <f>IF(N344="nulová",J344,0)</f>
        <v>0</v>
      </c>
      <c r="BJ344" s="17" t="s">
        <v>8</v>
      </c>
      <c r="BK344" s="229">
        <f>ROUND(I344*H344,0)</f>
        <v>0</v>
      </c>
      <c r="BL344" s="17" t="s">
        <v>133</v>
      </c>
      <c r="BM344" s="228" t="s">
        <v>636</v>
      </c>
    </row>
    <row r="345" s="2" customFormat="1" ht="24.15" customHeight="1">
      <c r="A345" s="38"/>
      <c r="B345" s="39"/>
      <c r="C345" s="218" t="s">
        <v>637</v>
      </c>
      <c r="D345" s="218" t="s">
        <v>128</v>
      </c>
      <c r="E345" s="219" t="s">
        <v>575</v>
      </c>
      <c r="F345" s="220" t="s">
        <v>576</v>
      </c>
      <c r="G345" s="221" t="s">
        <v>179</v>
      </c>
      <c r="H345" s="222">
        <v>2</v>
      </c>
      <c r="I345" s="223"/>
      <c r="J345" s="222">
        <f>ROUND(I345*H345,0)</f>
        <v>0</v>
      </c>
      <c r="K345" s="220" t="s">
        <v>1</v>
      </c>
      <c r="L345" s="44"/>
      <c r="M345" s="224" t="s">
        <v>1</v>
      </c>
      <c r="N345" s="225" t="s">
        <v>39</v>
      </c>
      <c r="O345" s="91"/>
      <c r="P345" s="226">
        <f>O345*H345</f>
        <v>0</v>
      </c>
      <c r="Q345" s="226">
        <v>0</v>
      </c>
      <c r="R345" s="226">
        <f>Q345*H345</f>
        <v>0</v>
      </c>
      <c r="S345" s="226">
        <v>0</v>
      </c>
      <c r="T345" s="227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8" t="s">
        <v>133</v>
      </c>
      <c r="AT345" s="228" t="s">
        <v>128</v>
      </c>
      <c r="AU345" s="228" t="s">
        <v>83</v>
      </c>
      <c r="AY345" s="17" t="s">
        <v>126</v>
      </c>
      <c r="BE345" s="229">
        <f>IF(N345="základní",J345,0)</f>
        <v>0</v>
      </c>
      <c r="BF345" s="229">
        <f>IF(N345="snížená",J345,0)</f>
        <v>0</v>
      </c>
      <c r="BG345" s="229">
        <f>IF(N345="zákl. přenesená",J345,0)</f>
        <v>0</v>
      </c>
      <c r="BH345" s="229">
        <f>IF(N345="sníž. přenesená",J345,0)</f>
        <v>0</v>
      </c>
      <c r="BI345" s="229">
        <f>IF(N345="nulová",J345,0)</f>
        <v>0</v>
      </c>
      <c r="BJ345" s="17" t="s">
        <v>8</v>
      </c>
      <c r="BK345" s="229">
        <f>ROUND(I345*H345,0)</f>
        <v>0</v>
      </c>
      <c r="BL345" s="17" t="s">
        <v>133</v>
      </c>
      <c r="BM345" s="228" t="s">
        <v>638</v>
      </c>
    </row>
    <row r="346" s="2" customFormat="1" ht="21.75" customHeight="1">
      <c r="A346" s="38"/>
      <c r="B346" s="39"/>
      <c r="C346" s="218" t="s">
        <v>639</v>
      </c>
      <c r="D346" s="218" t="s">
        <v>128</v>
      </c>
      <c r="E346" s="219" t="s">
        <v>579</v>
      </c>
      <c r="F346" s="220" t="s">
        <v>580</v>
      </c>
      <c r="G346" s="221" t="s">
        <v>581</v>
      </c>
      <c r="H346" s="222">
        <v>16</v>
      </c>
      <c r="I346" s="223"/>
      <c r="J346" s="222">
        <f>ROUND(I346*H346,0)</f>
        <v>0</v>
      </c>
      <c r="K346" s="220" t="s">
        <v>1</v>
      </c>
      <c r="L346" s="44"/>
      <c r="M346" s="224" t="s">
        <v>1</v>
      </c>
      <c r="N346" s="225" t="s">
        <v>39</v>
      </c>
      <c r="O346" s="91"/>
      <c r="P346" s="226">
        <f>O346*H346</f>
        <v>0</v>
      </c>
      <c r="Q346" s="226">
        <v>0</v>
      </c>
      <c r="R346" s="226">
        <f>Q346*H346</f>
        <v>0</v>
      </c>
      <c r="S346" s="226">
        <v>0</v>
      </c>
      <c r="T346" s="227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8" t="s">
        <v>133</v>
      </c>
      <c r="AT346" s="228" t="s">
        <v>128</v>
      </c>
      <c r="AU346" s="228" t="s">
        <v>83</v>
      </c>
      <c r="AY346" s="17" t="s">
        <v>126</v>
      </c>
      <c r="BE346" s="229">
        <f>IF(N346="základní",J346,0)</f>
        <v>0</v>
      </c>
      <c r="BF346" s="229">
        <f>IF(N346="snížená",J346,0)</f>
        <v>0</v>
      </c>
      <c r="BG346" s="229">
        <f>IF(N346="zákl. přenesená",J346,0)</f>
        <v>0</v>
      </c>
      <c r="BH346" s="229">
        <f>IF(N346="sníž. přenesená",J346,0)</f>
        <v>0</v>
      </c>
      <c r="BI346" s="229">
        <f>IF(N346="nulová",J346,0)</f>
        <v>0</v>
      </c>
      <c r="BJ346" s="17" t="s">
        <v>8</v>
      </c>
      <c r="BK346" s="229">
        <f>ROUND(I346*H346,0)</f>
        <v>0</v>
      </c>
      <c r="BL346" s="17" t="s">
        <v>133</v>
      </c>
      <c r="BM346" s="228" t="s">
        <v>640</v>
      </c>
    </row>
    <row r="347" s="2" customFormat="1" ht="16.5" customHeight="1">
      <c r="A347" s="38"/>
      <c r="B347" s="39"/>
      <c r="C347" s="218" t="s">
        <v>641</v>
      </c>
      <c r="D347" s="218" t="s">
        <v>128</v>
      </c>
      <c r="E347" s="219" t="s">
        <v>584</v>
      </c>
      <c r="F347" s="220" t="s">
        <v>585</v>
      </c>
      <c r="G347" s="221" t="s">
        <v>581</v>
      </c>
      <c r="H347" s="222">
        <v>4</v>
      </c>
      <c r="I347" s="223"/>
      <c r="J347" s="222">
        <f>ROUND(I347*H347,0)</f>
        <v>0</v>
      </c>
      <c r="K347" s="220" t="s">
        <v>1</v>
      </c>
      <c r="L347" s="44"/>
      <c r="M347" s="224" t="s">
        <v>1</v>
      </c>
      <c r="N347" s="225" t="s">
        <v>39</v>
      </c>
      <c r="O347" s="91"/>
      <c r="P347" s="226">
        <f>O347*H347</f>
        <v>0</v>
      </c>
      <c r="Q347" s="226">
        <v>0</v>
      </c>
      <c r="R347" s="226">
        <f>Q347*H347</f>
        <v>0</v>
      </c>
      <c r="S347" s="226">
        <v>0</v>
      </c>
      <c r="T347" s="227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8" t="s">
        <v>133</v>
      </c>
      <c r="AT347" s="228" t="s">
        <v>128</v>
      </c>
      <c r="AU347" s="228" t="s">
        <v>83</v>
      </c>
      <c r="AY347" s="17" t="s">
        <v>126</v>
      </c>
      <c r="BE347" s="229">
        <f>IF(N347="základní",J347,0)</f>
        <v>0</v>
      </c>
      <c r="BF347" s="229">
        <f>IF(N347="snížená",J347,0)</f>
        <v>0</v>
      </c>
      <c r="BG347" s="229">
        <f>IF(N347="zákl. přenesená",J347,0)</f>
        <v>0</v>
      </c>
      <c r="BH347" s="229">
        <f>IF(N347="sníž. přenesená",J347,0)</f>
        <v>0</v>
      </c>
      <c r="BI347" s="229">
        <f>IF(N347="nulová",J347,0)</f>
        <v>0</v>
      </c>
      <c r="BJ347" s="17" t="s">
        <v>8</v>
      </c>
      <c r="BK347" s="229">
        <f>ROUND(I347*H347,0)</f>
        <v>0</v>
      </c>
      <c r="BL347" s="17" t="s">
        <v>133</v>
      </c>
      <c r="BM347" s="228" t="s">
        <v>642</v>
      </c>
    </row>
    <row r="348" s="2" customFormat="1" ht="24.15" customHeight="1">
      <c r="A348" s="38"/>
      <c r="B348" s="39"/>
      <c r="C348" s="218" t="s">
        <v>643</v>
      </c>
      <c r="D348" s="218" t="s">
        <v>128</v>
      </c>
      <c r="E348" s="219" t="s">
        <v>588</v>
      </c>
      <c r="F348" s="220" t="s">
        <v>589</v>
      </c>
      <c r="G348" s="221" t="s">
        <v>131</v>
      </c>
      <c r="H348" s="222">
        <v>6</v>
      </c>
      <c r="I348" s="223"/>
      <c r="J348" s="222">
        <f>ROUND(I348*H348,0)</f>
        <v>0</v>
      </c>
      <c r="K348" s="220" t="s">
        <v>1</v>
      </c>
      <c r="L348" s="44"/>
      <c r="M348" s="224" t="s">
        <v>1</v>
      </c>
      <c r="N348" s="225" t="s">
        <v>39</v>
      </c>
      <c r="O348" s="91"/>
      <c r="P348" s="226">
        <f>O348*H348</f>
        <v>0</v>
      </c>
      <c r="Q348" s="226">
        <v>0</v>
      </c>
      <c r="R348" s="226">
        <f>Q348*H348</f>
        <v>0</v>
      </c>
      <c r="S348" s="226">
        <v>0</v>
      </c>
      <c r="T348" s="227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8" t="s">
        <v>133</v>
      </c>
      <c r="AT348" s="228" t="s">
        <v>128</v>
      </c>
      <c r="AU348" s="228" t="s">
        <v>83</v>
      </c>
      <c r="AY348" s="17" t="s">
        <v>126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17" t="s">
        <v>8</v>
      </c>
      <c r="BK348" s="229">
        <f>ROUND(I348*H348,0)</f>
        <v>0</v>
      </c>
      <c r="BL348" s="17" t="s">
        <v>133</v>
      </c>
      <c r="BM348" s="228" t="s">
        <v>644</v>
      </c>
    </row>
    <row r="349" s="2" customFormat="1" ht="24.15" customHeight="1">
      <c r="A349" s="38"/>
      <c r="B349" s="39"/>
      <c r="C349" s="218" t="s">
        <v>645</v>
      </c>
      <c r="D349" s="218" t="s">
        <v>128</v>
      </c>
      <c r="E349" s="219" t="s">
        <v>592</v>
      </c>
      <c r="F349" s="220" t="s">
        <v>593</v>
      </c>
      <c r="G349" s="221" t="s">
        <v>539</v>
      </c>
      <c r="H349" s="222">
        <v>1</v>
      </c>
      <c r="I349" s="223"/>
      <c r="J349" s="222">
        <f>ROUND(I349*H349,0)</f>
        <v>0</v>
      </c>
      <c r="K349" s="220" t="s">
        <v>1</v>
      </c>
      <c r="L349" s="44"/>
      <c r="M349" s="224" t="s">
        <v>1</v>
      </c>
      <c r="N349" s="225" t="s">
        <v>39</v>
      </c>
      <c r="O349" s="91"/>
      <c r="P349" s="226">
        <f>O349*H349</f>
        <v>0</v>
      </c>
      <c r="Q349" s="226">
        <v>0</v>
      </c>
      <c r="R349" s="226">
        <f>Q349*H349</f>
        <v>0</v>
      </c>
      <c r="S349" s="226">
        <v>0</v>
      </c>
      <c r="T349" s="227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8" t="s">
        <v>133</v>
      </c>
      <c r="AT349" s="228" t="s">
        <v>128</v>
      </c>
      <c r="AU349" s="228" t="s">
        <v>83</v>
      </c>
      <c r="AY349" s="17" t="s">
        <v>126</v>
      </c>
      <c r="BE349" s="229">
        <f>IF(N349="základní",J349,0)</f>
        <v>0</v>
      </c>
      <c r="BF349" s="229">
        <f>IF(N349="snížená",J349,0)</f>
        <v>0</v>
      </c>
      <c r="BG349" s="229">
        <f>IF(N349="zákl. přenesená",J349,0)</f>
        <v>0</v>
      </c>
      <c r="BH349" s="229">
        <f>IF(N349="sníž. přenesená",J349,0)</f>
        <v>0</v>
      </c>
      <c r="BI349" s="229">
        <f>IF(N349="nulová",J349,0)</f>
        <v>0</v>
      </c>
      <c r="BJ349" s="17" t="s">
        <v>8</v>
      </c>
      <c r="BK349" s="229">
        <f>ROUND(I349*H349,0)</f>
        <v>0</v>
      </c>
      <c r="BL349" s="17" t="s">
        <v>133</v>
      </c>
      <c r="BM349" s="228" t="s">
        <v>646</v>
      </c>
    </row>
    <row r="350" s="2" customFormat="1" ht="24.15" customHeight="1">
      <c r="A350" s="38"/>
      <c r="B350" s="39"/>
      <c r="C350" s="218" t="s">
        <v>647</v>
      </c>
      <c r="D350" s="218" t="s">
        <v>128</v>
      </c>
      <c r="E350" s="219" t="s">
        <v>596</v>
      </c>
      <c r="F350" s="220" t="s">
        <v>597</v>
      </c>
      <c r="G350" s="221" t="s">
        <v>539</v>
      </c>
      <c r="H350" s="222">
        <v>5</v>
      </c>
      <c r="I350" s="223"/>
      <c r="J350" s="222">
        <f>ROUND(I350*H350,0)</f>
        <v>0</v>
      </c>
      <c r="K350" s="220" t="s">
        <v>1</v>
      </c>
      <c r="L350" s="44"/>
      <c r="M350" s="224" t="s">
        <v>1</v>
      </c>
      <c r="N350" s="225" t="s">
        <v>39</v>
      </c>
      <c r="O350" s="91"/>
      <c r="P350" s="226">
        <f>O350*H350</f>
        <v>0</v>
      </c>
      <c r="Q350" s="226">
        <v>0</v>
      </c>
      <c r="R350" s="226">
        <f>Q350*H350</f>
        <v>0</v>
      </c>
      <c r="S350" s="226">
        <v>0</v>
      </c>
      <c r="T350" s="227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8" t="s">
        <v>133</v>
      </c>
      <c r="AT350" s="228" t="s">
        <v>128</v>
      </c>
      <c r="AU350" s="228" t="s">
        <v>83</v>
      </c>
      <c r="AY350" s="17" t="s">
        <v>126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17" t="s">
        <v>8</v>
      </c>
      <c r="BK350" s="229">
        <f>ROUND(I350*H350,0)</f>
        <v>0</v>
      </c>
      <c r="BL350" s="17" t="s">
        <v>133</v>
      </c>
      <c r="BM350" s="228" t="s">
        <v>648</v>
      </c>
    </row>
    <row r="351" s="2" customFormat="1" ht="24.15" customHeight="1">
      <c r="A351" s="38"/>
      <c r="B351" s="39"/>
      <c r="C351" s="218" t="s">
        <v>649</v>
      </c>
      <c r="D351" s="218" t="s">
        <v>128</v>
      </c>
      <c r="E351" s="219" t="s">
        <v>600</v>
      </c>
      <c r="F351" s="220" t="s">
        <v>601</v>
      </c>
      <c r="G351" s="221" t="s">
        <v>539</v>
      </c>
      <c r="H351" s="222">
        <v>2</v>
      </c>
      <c r="I351" s="223"/>
      <c r="J351" s="222">
        <f>ROUND(I351*H351,0)</f>
        <v>0</v>
      </c>
      <c r="K351" s="220" t="s">
        <v>1</v>
      </c>
      <c r="L351" s="44"/>
      <c r="M351" s="224" t="s">
        <v>1</v>
      </c>
      <c r="N351" s="225" t="s">
        <v>39</v>
      </c>
      <c r="O351" s="91"/>
      <c r="P351" s="226">
        <f>O351*H351</f>
        <v>0</v>
      </c>
      <c r="Q351" s="226">
        <v>0</v>
      </c>
      <c r="R351" s="226">
        <f>Q351*H351</f>
        <v>0</v>
      </c>
      <c r="S351" s="226">
        <v>0</v>
      </c>
      <c r="T351" s="227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8" t="s">
        <v>133</v>
      </c>
      <c r="AT351" s="228" t="s">
        <v>128</v>
      </c>
      <c r="AU351" s="228" t="s">
        <v>83</v>
      </c>
      <c r="AY351" s="17" t="s">
        <v>126</v>
      </c>
      <c r="BE351" s="229">
        <f>IF(N351="základní",J351,0)</f>
        <v>0</v>
      </c>
      <c r="BF351" s="229">
        <f>IF(N351="snížená",J351,0)</f>
        <v>0</v>
      </c>
      <c r="BG351" s="229">
        <f>IF(N351="zákl. přenesená",J351,0)</f>
        <v>0</v>
      </c>
      <c r="BH351" s="229">
        <f>IF(N351="sníž. přenesená",J351,0)</f>
        <v>0</v>
      </c>
      <c r="BI351" s="229">
        <f>IF(N351="nulová",J351,0)</f>
        <v>0</v>
      </c>
      <c r="BJ351" s="17" t="s">
        <v>8</v>
      </c>
      <c r="BK351" s="229">
        <f>ROUND(I351*H351,0)</f>
        <v>0</v>
      </c>
      <c r="BL351" s="17" t="s">
        <v>133</v>
      </c>
      <c r="BM351" s="228" t="s">
        <v>650</v>
      </c>
    </row>
    <row r="352" s="2" customFormat="1" ht="24.15" customHeight="1">
      <c r="A352" s="38"/>
      <c r="B352" s="39"/>
      <c r="C352" s="218" t="s">
        <v>651</v>
      </c>
      <c r="D352" s="218" t="s">
        <v>128</v>
      </c>
      <c r="E352" s="219" t="s">
        <v>604</v>
      </c>
      <c r="F352" s="220" t="s">
        <v>605</v>
      </c>
      <c r="G352" s="221" t="s">
        <v>581</v>
      </c>
      <c r="H352" s="222">
        <v>1</v>
      </c>
      <c r="I352" s="223"/>
      <c r="J352" s="222">
        <f>ROUND(I352*H352,0)</f>
        <v>0</v>
      </c>
      <c r="K352" s="220" t="s">
        <v>1</v>
      </c>
      <c r="L352" s="44"/>
      <c r="M352" s="224" t="s">
        <v>1</v>
      </c>
      <c r="N352" s="225" t="s">
        <v>39</v>
      </c>
      <c r="O352" s="91"/>
      <c r="P352" s="226">
        <f>O352*H352</f>
        <v>0</v>
      </c>
      <c r="Q352" s="226">
        <v>0</v>
      </c>
      <c r="R352" s="226">
        <f>Q352*H352</f>
        <v>0</v>
      </c>
      <c r="S352" s="226">
        <v>0</v>
      </c>
      <c r="T352" s="227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8" t="s">
        <v>133</v>
      </c>
      <c r="AT352" s="228" t="s">
        <v>128</v>
      </c>
      <c r="AU352" s="228" t="s">
        <v>83</v>
      </c>
      <c r="AY352" s="17" t="s">
        <v>126</v>
      </c>
      <c r="BE352" s="229">
        <f>IF(N352="základní",J352,0)</f>
        <v>0</v>
      </c>
      <c r="BF352" s="229">
        <f>IF(N352="snížená",J352,0)</f>
        <v>0</v>
      </c>
      <c r="BG352" s="229">
        <f>IF(N352="zákl. přenesená",J352,0)</f>
        <v>0</v>
      </c>
      <c r="BH352" s="229">
        <f>IF(N352="sníž. přenesená",J352,0)</f>
        <v>0</v>
      </c>
      <c r="BI352" s="229">
        <f>IF(N352="nulová",J352,0)</f>
        <v>0</v>
      </c>
      <c r="BJ352" s="17" t="s">
        <v>8</v>
      </c>
      <c r="BK352" s="229">
        <f>ROUND(I352*H352,0)</f>
        <v>0</v>
      </c>
      <c r="BL352" s="17" t="s">
        <v>133</v>
      </c>
      <c r="BM352" s="228" t="s">
        <v>652</v>
      </c>
    </row>
    <row r="353" s="2" customFormat="1" ht="24.15" customHeight="1">
      <c r="A353" s="38"/>
      <c r="B353" s="39"/>
      <c r="C353" s="218" t="s">
        <v>653</v>
      </c>
      <c r="D353" s="218" t="s">
        <v>128</v>
      </c>
      <c r="E353" s="219" t="s">
        <v>608</v>
      </c>
      <c r="F353" s="220" t="s">
        <v>609</v>
      </c>
      <c r="G353" s="221" t="s">
        <v>131</v>
      </c>
      <c r="H353" s="222">
        <v>10</v>
      </c>
      <c r="I353" s="223"/>
      <c r="J353" s="222">
        <f>ROUND(I353*H353,0)</f>
        <v>0</v>
      </c>
      <c r="K353" s="220" t="s">
        <v>1</v>
      </c>
      <c r="L353" s="44"/>
      <c r="M353" s="224" t="s">
        <v>1</v>
      </c>
      <c r="N353" s="225" t="s">
        <v>39</v>
      </c>
      <c r="O353" s="91"/>
      <c r="P353" s="226">
        <f>O353*H353</f>
        <v>0</v>
      </c>
      <c r="Q353" s="226">
        <v>0</v>
      </c>
      <c r="R353" s="226">
        <f>Q353*H353</f>
        <v>0</v>
      </c>
      <c r="S353" s="226">
        <v>0</v>
      </c>
      <c r="T353" s="227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8" t="s">
        <v>133</v>
      </c>
      <c r="AT353" s="228" t="s">
        <v>128</v>
      </c>
      <c r="AU353" s="228" t="s">
        <v>83</v>
      </c>
      <c r="AY353" s="17" t="s">
        <v>126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7" t="s">
        <v>8</v>
      </c>
      <c r="BK353" s="229">
        <f>ROUND(I353*H353,0)</f>
        <v>0</v>
      </c>
      <c r="BL353" s="17" t="s">
        <v>133</v>
      </c>
      <c r="BM353" s="228" t="s">
        <v>654</v>
      </c>
    </row>
    <row r="354" s="2" customFormat="1" ht="21.75" customHeight="1">
      <c r="A354" s="38"/>
      <c r="B354" s="39"/>
      <c r="C354" s="218" t="s">
        <v>655</v>
      </c>
      <c r="D354" s="218" t="s">
        <v>128</v>
      </c>
      <c r="E354" s="219" t="s">
        <v>612</v>
      </c>
      <c r="F354" s="220" t="s">
        <v>613</v>
      </c>
      <c r="G354" s="221" t="s">
        <v>581</v>
      </c>
      <c r="H354" s="222">
        <v>2</v>
      </c>
      <c r="I354" s="223"/>
      <c r="J354" s="222">
        <f>ROUND(I354*H354,0)</f>
        <v>0</v>
      </c>
      <c r="K354" s="220" t="s">
        <v>1</v>
      </c>
      <c r="L354" s="44"/>
      <c r="M354" s="224" t="s">
        <v>1</v>
      </c>
      <c r="N354" s="225" t="s">
        <v>39</v>
      </c>
      <c r="O354" s="91"/>
      <c r="P354" s="226">
        <f>O354*H354</f>
        <v>0</v>
      </c>
      <c r="Q354" s="226">
        <v>0</v>
      </c>
      <c r="R354" s="226">
        <f>Q354*H354</f>
        <v>0</v>
      </c>
      <c r="S354" s="226">
        <v>0</v>
      </c>
      <c r="T354" s="227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8" t="s">
        <v>133</v>
      </c>
      <c r="AT354" s="228" t="s">
        <v>128</v>
      </c>
      <c r="AU354" s="228" t="s">
        <v>83</v>
      </c>
      <c r="AY354" s="17" t="s">
        <v>126</v>
      </c>
      <c r="BE354" s="229">
        <f>IF(N354="základní",J354,0)</f>
        <v>0</v>
      </c>
      <c r="BF354" s="229">
        <f>IF(N354="snížená",J354,0)</f>
        <v>0</v>
      </c>
      <c r="BG354" s="229">
        <f>IF(N354="zákl. přenesená",J354,0)</f>
        <v>0</v>
      </c>
      <c r="BH354" s="229">
        <f>IF(N354="sníž. přenesená",J354,0)</f>
        <v>0</v>
      </c>
      <c r="BI354" s="229">
        <f>IF(N354="nulová",J354,0)</f>
        <v>0</v>
      </c>
      <c r="BJ354" s="17" t="s">
        <v>8</v>
      </c>
      <c r="BK354" s="229">
        <f>ROUND(I354*H354,0)</f>
        <v>0</v>
      </c>
      <c r="BL354" s="17" t="s">
        <v>133</v>
      </c>
      <c r="BM354" s="228" t="s">
        <v>656</v>
      </c>
    </row>
    <row r="355" s="2" customFormat="1" ht="24.15" customHeight="1">
      <c r="A355" s="38"/>
      <c r="B355" s="39"/>
      <c r="C355" s="218" t="s">
        <v>657</v>
      </c>
      <c r="D355" s="218" t="s">
        <v>128</v>
      </c>
      <c r="E355" s="219" t="s">
        <v>616</v>
      </c>
      <c r="F355" s="220" t="s">
        <v>617</v>
      </c>
      <c r="G355" s="221" t="s">
        <v>539</v>
      </c>
      <c r="H355" s="222">
        <v>2</v>
      </c>
      <c r="I355" s="223"/>
      <c r="J355" s="222">
        <f>ROUND(I355*H355,0)</f>
        <v>0</v>
      </c>
      <c r="K355" s="220" t="s">
        <v>1</v>
      </c>
      <c r="L355" s="44"/>
      <c r="M355" s="224" t="s">
        <v>1</v>
      </c>
      <c r="N355" s="225" t="s">
        <v>39</v>
      </c>
      <c r="O355" s="91"/>
      <c r="P355" s="226">
        <f>O355*H355</f>
        <v>0</v>
      </c>
      <c r="Q355" s="226">
        <v>0</v>
      </c>
      <c r="R355" s="226">
        <f>Q355*H355</f>
        <v>0</v>
      </c>
      <c r="S355" s="226">
        <v>0</v>
      </c>
      <c r="T355" s="227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8" t="s">
        <v>133</v>
      </c>
      <c r="AT355" s="228" t="s">
        <v>128</v>
      </c>
      <c r="AU355" s="228" t="s">
        <v>83</v>
      </c>
      <c r="AY355" s="17" t="s">
        <v>126</v>
      </c>
      <c r="BE355" s="229">
        <f>IF(N355="základní",J355,0)</f>
        <v>0</v>
      </c>
      <c r="BF355" s="229">
        <f>IF(N355="snížená",J355,0)</f>
        <v>0</v>
      </c>
      <c r="BG355" s="229">
        <f>IF(N355="zákl. přenesená",J355,0)</f>
        <v>0</v>
      </c>
      <c r="BH355" s="229">
        <f>IF(N355="sníž. přenesená",J355,0)</f>
        <v>0</v>
      </c>
      <c r="BI355" s="229">
        <f>IF(N355="nulová",J355,0)</f>
        <v>0</v>
      </c>
      <c r="BJ355" s="17" t="s">
        <v>8</v>
      </c>
      <c r="BK355" s="229">
        <f>ROUND(I355*H355,0)</f>
        <v>0</v>
      </c>
      <c r="BL355" s="17" t="s">
        <v>133</v>
      </c>
      <c r="BM355" s="228" t="s">
        <v>658</v>
      </c>
    </row>
    <row r="356" s="12" customFormat="1" ht="25.92" customHeight="1">
      <c r="A356" s="12"/>
      <c r="B356" s="202"/>
      <c r="C356" s="203"/>
      <c r="D356" s="204" t="s">
        <v>73</v>
      </c>
      <c r="E356" s="205" t="s">
        <v>171</v>
      </c>
      <c r="F356" s="205" t="s">
        <v>659</v>
      </c>
      <c r="G356" s="203"/>
      <c r="H356" s="203"/>
      <c r="I356" s="206"/>
      <c r="J356" s="207">
        <f>BK356</f>
        <v>0</v>
      </c>
      <c r="K356" s="203"/>
      <c r="L356" s="208"/>
      <c r="M356" s="209"/>
      <c r="N356" s="210"/>
      <c r="O356" s="210"/>
      <c r="P356" s="211">
        <f>P357+P359</f>
        <v>0</v>
      </c>
      <c r="Q356" s="210"/>
      <c r="R356" s="211">
        <f>R357+R359</f>
        <v>0</v>
      </c>
      <c r="S356" s="210"/>
      <c r="T356" s="212">
        <f>T357+T359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13" t="s">
        <v>144</v>
      </c>
      <c r="AT356" s="214" t="s">
        <v>73</v>
      </c>
      <c r="AU356" s="214" t="s">
        <v>74</v>
      </c>
      <c r="AY356" s="213" t="s">
        <v>126</v>
      </c>
      <c r="BK356" s="215">
        <f>BK357+BK359</f>
        <v>0</v>
      </c>
    </row>
    <row r="357" s="12" customFormat="1" ht="22.8" customHeight="1">
      <c r="A357" s="12"/>
      <c r="B357" s="202"/>
      <c r="C357" s="203"/>
      <c r="D357" s="204" t="s">
        <v>73</v>
      </c>
      <c r="E357" s="216" t="s">
        <v>660</v>
      </c>
      <c r="F357" s="216" t="s">
        <v>661</v>
      </c>
      <c r="G357" s="203"/>
      <c r="H357" s="203"/>
      <c r="I357" s="206"/>
      <c r="J357" s="217">
        <f>BK357</f>
        <v>0</v>
      </c>
      <c r="K357" s="203"/>
      <c r="L357" s="208"/>
      <c r="M357" s="209"/>
      <c r="N357" s="210"/>
      <c r="O357" s="210"/>
      <c r="P357" s="211">
        <f>P358</f>
        <v>0</v>
      </c>
      <c r="Q357" s="210"/>
      <c r="R357" s="211">
        <f>R358</f>
        <v>0</v>
      </c>
      <c r="S357" s="210"/>
      <c r="T357" s="212">
        <f>T358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13" t="s">
        <v>144</v>
      </c>
      <c r="AT357" s="214" t="s">
        <v>73</v>
      </c>
      <c r="AU357" s="214" t="s">
        <v>8</v>
      </c>
      <c r="AY357" s="213" t="s">
        <v>126</v>
      </c>
      <c r="BK357" s="215">
        <f>BK358</f>
        <v>0</v>
      </c>
    </row>
    <row r="358" s="2" customFormat="1" ht="16.5" customHeight="1">
      <c r="A358" s="38"/>
      <c r="B358" s="39"/>
      <c r="C358" s="218" t="s">
        <v>662</v>
      </c>
      <c r="D358" s="218" t="s">
        <v>128</v>
      </c>
      <c r="E358" s="219" t="s">
        <v>663</v>
      </c>
      <c r="F358" s="220" t="s">
        <v>664</v>
      </c>
      <c r="G358" s="221" t="s">
        <v>376</v>
      </c>
      <c r="H358" s="222">
        <v>2</v>
      </c>
      <c r="I358" s="223"/>
      <c r="J358" s="222">
        <f>ROUND(I358*H358,0)</f>
        <v>0</v>
      </c>
      <c r="K358" s="220" t="s">
        <v>1</v>
      </c>
      <c r="L358" s="44"/>
      <c r="M358" s="224" t="s">
        <v>1</v>
      </c>
      <c r="N358" s="225" t="s">
        <v>39</v>
      </c>
      <c r="O358" s="91"/>
      <c r="P358" s="226">
        <f>O358*H358</f>
        <v>0</v>
      </c>
      <c r="Q358" s="226">
        <v>0</v>
      </c>
      <c r="R358" s="226">
        <f>Q358*H358</f>
        <v>0</v>
      </c>
      <c r="S358" s="226">
        <v>0</v>
      </c>
      <c r="T358" s="227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8" t="s">
        <v>468</v>
      </c>
      <c r="AT358" s="228" t="s">
        <v>128</v>
      </c>
      <c r="AU358" s="228" t="s">
        <v>83</v>
      </c>
      <c r="AY358" s="17" t="s">
        <v>126</v>
      </c>
      <c r="BE358" s="229">
        <f>IF(N358="základní",J358,0)</f>
        <v>0</v>
      </c>
      <c r="BF358" s="229">
        <f>IF(N358="snížená",J358,0)</f>
        <v>0</v>
      </c>
      <c r="BG358" s="229">
        <f>IF(N358="zákl. přenesená",J358,0)</f>
        <v>0</v>
      </c>
      <c r="BH358" s="229">
        <f>IF(N358="sníž. přenesená",J358,0)</f>
        <v>0</v>
      </c>
      <c r="BI358" s="229">
        <f>IF(N358="nulová",J358,0)</f>
        <v>0</v>
      </c>
      <c r="BJ358" s="17" t="s">
        <v>8</v>
      </c>
      <c r="BK358" s="229">
        <f>ROUND(I358*H358,0)</f>
        <v>0</v>
      </c>
      <c r="BL358" s="17" t="s">
        <v>468</v>
      </c>
      <c r="BM358" s="228" t="s">
        <v>665</v>
      </c>
    </row>
    <row r="359" s="12" customFormat="1" ht="22.8" customHeight="1">
      <c r="A359" s="12"/>
      <c r="B359" s="202"/>
      <c r="C359" s="203"/>
      <c r="D359" s="204" t="s">
        <v>73</v>
      </c>
      <c r="E359" s="216" t="s">
        <v>666</v>
      </c>
      <c r="F359" s="216" t="s">
        <v>667</v>
      </c>
      <c r="G359" s="203"/>
      <c r="H359" s="203"/>
      <c r="I359" s="206"/>
      <c r="J359" s="217">
        <f>BK359</f>
        <v>0</v>
      </c>
      <c r="K359" s="203"/>
      <c r="L359" s="208"/>
      <c r="M359" s="209"/>
      <c r="N359" s="210"/>
      <c r="O359" s="210"/>
      <c r="P359" s="211">
        <f>SUM(P360:P377)</f>
        <v>0</v>
      </c>
      <c r="Q359" s="210"/>
      <c r="R359" s="211">
        <f>SUM(R360:R377)</f>
        <v>0</v>
      </c>
      <c r="S359" s="210"/>
      <c r="T359" s="212">
        <f>SUM(T360:T377)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13" t="s">
        <v>144</v>
      </c>
      <c r="AT359" s="214" t="s">
        <v>73</v>
      </c>
      <c r="AU359" s="214" t="s">
        <v>8</v>
      </c>
      <c r="AY359" s="213" t="s">
        <v>126</v>
      </c>
      <c r="BK359" s="215">
        <f>SUM(BK360:BK377)</f>
        <v>0</v>
      </c>
    </row>
    <row r="360" s="2" customFormat="1" ht="16.5" customHeight="1">
      <c r="A360" s="38"/>
      <c r="B360" s="39"/>
      <c r="C360" s="218" t="s">
        <v>668</v>
      </c>
      <c r="D360" s="218" t="s">
        <v>128</v>
      </c>
      <c r="E360" s="219" t="s">
        <v>669</v>
      </c>
      <c r="F360" s="220" t="s">
        <v>670</v>
      </c>
      <c r="G360" s="221" t="s">
        <v>376</v>
      </c>
      <c r="H360" s="222">
        <v>1</v>
      </c>
      <c r="I360" s="223"/>
      <c r="J360" s="222">
        <f>ROUND(I360*H360,0)</f>
        <v>0</v>
      </c>
      <c r="K360" s="220" t="s">
        <v>1</v>
      </c>
      <c r="L360" s="44"/>
      <c r="M360" s="224" t="s">
        <v>1</v>
      </c>
      <c r="N360" s="225" t="s">
        <v>39</v>
      </c>
      <c r="O360" s="91"/>
      <c r="P360" s="226">
        <f>O360*H360</f>
        <v>0</v>
      </c>
      <c r="Q360" s="226">
        <v>0</v>
      </c>
      <c r="R360" s="226">
        <f>Q360*H360</f>
        <v>0</v>
      </c>
      <c r="S360" s="226">
        <v>0</v>
      </c>
      <c r="T360" s="227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8" t="s">
        <v>468</v>
      </c>
      <c r="AT360" s="228" t="s">
        <v>128</v>
      </c>
      <c r="AU360" s="228" t="s">
        <v>83</v>
      </c>
      <c r="AY360" s="17" t="s">
        <v>126</v>
      </c>
      <c r="BE360" s="229">
        <f>IF(N360="základní",J360,0)</f>
        <v>0</v>
      </c>
      <c r="BF360" s="229">
        <f>IF(N360="snížená",J360,0)</f>
        <v>0</v>
      </c>
      <c r="BG360" s="229">
        <f>IF(N360="zákl. přenesená",J360,0)</f>
        <v>0</v>
      </c>
      <c r="BH360" s="229">
        <f>IF(N360="sníž. přenesená",J360,0)</f>
        <v>0</v>
      </c>
      <c r="BI360" s="229">
        <f>IF(N360="nulová",J360,0)</f>
        <v>0</v>
      </c>
      <c r="BJ360" s="17" t="s">
        <v>8</v>
      </c>
      <c r="BK360" s="229">
        <f>ROUND(I360*H360,0)</f>
        <v>0</v>
      </c>
      <c r="BL360" s="17" t="s">
        <v>468</v>
      </c>
      <c r="BM360" s="228" t="s">
        <v>671</v>
      </c>
    </row>
    <row r="361" s="15" customFormat="1">
      <c r="A361" s="15"/>
      <c r="B361" s="253"/>
      <c r="C361" s="254"/>
      <c r="D361" s="232" t="s">
        <v>135</v>
      </c>
      <c r="E361" s="255" t="s">
        <v>1</v>
      </c>
      <c r="F361" s="256" t="s">
        <v>672</v>
      </c>
      <c r="G361" s="254"/>
      <c r="H361" s="255" t="s">
        <v>1</v>
      </c>
      <c r="I361" s="257"/>
      <c r="J361" s="254"/>
      <c r="K361" s="254"/>
      <c r="L361" s="258"/>
      <c r="M361" s="259"/>
      <c r="N361" s="260"/>
      <c r="O361" s="260"/>
      <c r="P361" s="260"/>
      <c r="Q361" s="260"/>
      <c r="R361" s="260"/>
      <c r="S361" s="260"/>
      <c r="T361" s="261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2" t="s">
        <v>135</v>
      </c>
      <c r="AU361" s="262" t="s">
        <v>83</v>
      </c>
      <c r="AV361" s="15" t="s">
        <v>8</v>
      </c>
      <c r="AW361" s="15" t="s">
        <v>31</v>
      </c>
      <c r="AX361" s="15" t="s">
        <v>74</v>
      </c>
      <c r="AY361" s="262" t="s">
        <v>126</v>
      </c>
    </row>
    <row r="362" s="15" customFormat="1">
      <c r="A362" s="15"/>
      <c r="B362" s="253"/>
      <c r="C362" s="254"/>
      <c r="D362" s="232" t="s">
        <v>135</v>
      </c>
      <c r="E362" s="255" t="s">
        <v>1</v>
      </c>
      <c r="F362" s="256" t="s">
        <v>673</v>
      </c>
      <c r="G362" s="254"/>
      <c r="H362" s="255" t="s">
        <v>1</v>
      </c>
      <c r="I362" s="257"/>
      <c r="J362" s="254"/>
      <c r="K362" s="254"/>
      <c r="L362" s="258"/>
      <c r="M362" s="259"/>
      <c r="N362" s="260"/>
      <c r="O362" s="260"/>
      <c r="P362" s="260"/>
      <c r="Q362" s="260"/>
      <c r="R362" s="260"/>
      <c r="S362" s="260"/>
      <c r="T362" s="261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2" t="s">
        <v>135</v>
      </c>
      <c r="AU362" s="262" t="s">
        <v>83</v>
      </c>
      <c r="AV362" s="15" t="s">
        <v>8</v>
      </c>
      <c r="AW362" s="15" t="s">
        <v>31</v>
      </c>
      <c r="AX362" s="15" t="s">
        <v>74</v>
      </c>
      <c r="AY362" s="262" t="s">
        <v>126</v>
      </c>
    </row>
    <row r="363" s="15" customFormat="1">
      <c r="A363" s="15"/>
      <c r="B363" s="253"/>
      <c r="C363" s="254"/>
      <c r="D363" s="232" t="s">
        <v>135</v>
      </c>
      <c r="E363" s="255" t="s">
        <v>1</v>
      </c>
      <c r="F363" s="256" t="s">
        <v>674</v>
      </c>
      <c r="G363" s="254"/>
      <c r="H363" s="255" t="s">
        <v>1</v>
      </c>
      <c r="I363" s="257"/>
      <c r="J363" s="254"/>
      <c r="K363" s="254"/>
      <c r="L363" s="258"/>
      <c r="M363" s="259"/>
      <c r="N363" s="260"/>
      <c r="O363" s="260"/>
      <c r="P363" s="260"/>
      <c r="Q363" s="260"/>
      <c r="R363" s="260"/>
      <c r="S363" s="260"/>
      <c r="T363" s="261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2" t="s">
        <v>135</v>
      </c>
      <c r="AU363" s="262" t="s">
        <v>83</v>
      </c>
      <c r="AV363" s="15" t="s">
        <v>8</v>
      </c>
      <c r="AW363" s="15" t="s">
        <v>31</v>
      </c>
      <c r="AX363" s="15" t="s">
        <v>74</v>
      </c>
      <c r="AY363" s="262" t="s">
        <v>126</v>
      </c>
    </row>
    <row r="364" s="15" customFormat="1">
      <c r="A364" s="15"/>
      <c r="B364" s="253"/>
      <c r="C364" s="254"/>
      <c r="D364" s="232" t="s">
        <v>135</v>
      </c>
      <c r="E364" s="255" t="s">
        <v>1</v>
      </c>
      <c r="F364" s="256" t="s">
        <v>675</v>
      </c>
      <c r="G364" s="254"/>
      <c r="H364" s="255" t="s">
        <v>1</v>
      </c>
      <c r="I364" s="257"/>
      <c r="J364" s="254"/>
      <c r="K364" s="254"/>
      <c r="L364" s="258"/>
      <c r="M364" s="259"/>
      <c r="N364" s="260"/>
      <c r="O364" s="260"/>
      <c r="P364" s="260"/>
      <c r="Q364" s="260"/>
      <c r="R364" s="260"/>
      <c r="S364" s="260"/>
      <c r="T364" s="261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2" t="s">
        <v>135</v>
      </c>
      <c r="AU364" s="262" t="s">
        <v>83</v>
      </c>
      <c r="AV364" s="15" t="s">
        <v>8</v>
      </c>
      <c r="AW364" s="15" t="s">
        <v>31</v>
      </c>
      <c r="AX364" s="15" t="s">
        <v>74</v>
      </c>
      <c r="AY364" s="262" t="s">
        <v>126</v>
      </c>
    </row>
    <row r="365" s="15" customFormat="1">
      <c r="A365" s="15"/>
      <c r="B365" s="253"/>
      <c r="C365" s="254"/>
      <c r="D365" s="232" t="s">
        <v>135</v>
      </c>
      <c r="E365" s="255" t="s">
        <v>1</v>
      </c>
      <c r="F365" s="256" t="s">
        <v>676</v>
      </c>
      <c r="G365" s="254"/>
      <c r="H365" s="255" t="s">
        <v>1</v>
      </c>
      <c r="I365" s="257"/>
      <c r="J365" s="254"/>
      <c r="K365" s="254"/>
      <c r="L365" s="258"/>
      <c r="M365" s="259"/>
      <c r="N365" s="260"/>
      <c r="O365" s="260"/>
      <c r="P365" s="260"/>
      <c r="Q365" s="260"/>
      <c r="R365" s="260"/>
      <c r="S365" s="260"/>
      <c r="T365" s="261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2" t="s">
        <v>135</v>
      </c>
      <c r="AU365" s="262" t="s">
        <v>83</v>
      </c>
      <c r="AV365" s="15" t="s">
        <v>8</v>
      </c>
      <c r="AW365" s="15" t="s">
        <v>31</v>
      </c>
      <c r="AX365" s="15" t="s">
        <v>74</v>
      </c>
      <c r="AY365" s="262" t="s">
        <v>126</v>
      </c>
    </row>
    <row r="366" s="15" customFormat="1">
      <c r="A366" s="15"/>
      <c r="B366" s="253"/>
      <c r="C366" s="254"/>
      <c r="D366" s="232" t="s">
        <v>135</v>
      </c>
      <c r="E366" s="255" t="s">
        <v>1</v>
      </c>
      <c r="F366" s="256" t="s">
        <v>677</v>
      </c>
      <c r="G366" s="254"/>
      <c r="H366" s="255" t="s">
        <v>1</v>
      </c>
      <c r="I366" s="257"/>
      <c r="J366" s="254"/>
      <c r="K366" s="254"/>
      <c r="L366" s="258"/>
      <c r="M366" s="259"/>
      <c r="N366" s="260"/>
      <c r="O366" s="260"/>
      <c r="P366" s="260"/>
      <c r="Q366" s="260"/>
      <c r="R366" s="260"/>
      <c r="S366" s="260"/>
      <c r="T366" s="261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2" t="s">
        <v>135</v>
      </c>
      <c r="AU366" s="262" t="s">
        <v>83</v>
      </c>
      <c r="AV366" s="15" t="s">
        <v>8</v>
      </c>
      <c r="AW366" s="15" t="s">
        <v>31</v>
      </c>
      <c r="AX366" s="15" t="s">
        <v>74</v>
      </c>
      <c r="AY366" s="262" t="s">
        <v>126</v>
      </c>
    </row>
    <row r="367" s="15" customFormat="1">
      <c r="A367" s="15"/>
      <c r="B367" s="253"/>
      <c r="C367" s="254"/>
      <c r="D367" s="232" t="s">
        <v>135</v>
      </c>
      <c r="E367" s="255" t="s">
        <v>1</v>
      </c>
      <c r="F367" s="256" t="s">
        <v>678</v>
      </c>
      <c r="G367" s="254"/>
      <c r="H367" s="255" t="s">
        <v>1</v>
      </c>
      <c r="I367" s="257"/>
      <c r="J367" s="254"/>
      <c r="K367" s="254"/>
      <c r="L367" s="258"/>
      <c r="M367" s="259"/>
      <c r="N367" s="260"/>
      <c r="O367" s="260"/>
      <c r="P367" s="260"/>
      <c r="Q367" s="260"/>
      <c r="R367" s="260"/>
      <c r="S367" s="260"/>
      <c r="T367" s="261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2" t="s">
        <v>135</v>
      </c>
      <c r="AU367" s="262" t="s">
        <v>83</v>
      </c>
      <c r="AV367" s="15" t="s">
        <v>8</v>
      </c>
      <c r="AW367" s="15" t="s">
        <v>31</v>
      </c>
      <c r="AX367" s="15" t="s">
        <v>74</v>
      </c>
      <c r="AY367" s="262" t="s">
        <v>126</v>
      </c>
    </row>
    <row r="368" s="13" customFormat="1">
      <c r="A368" s="13"/>
      <c r="B368" s="230"/>
      <c r="C368" s="231"/>
      <c r="D368" s="232" t="s">
        <v>135</v>
      </c>
      <c r="E368" s="233" t="s">
        <v>1</v>
      </c>
      <c r="F368" s="234" t="s">
        <v>8</v>
      </c>
      <c r="G368" s="231"/>
      <c r="H368" s="235">
        <v>1</v>
      </c>
      <c r="I368" s="236"/>
      <c r="J368" s="231"/>
      <c r="K368" s="231"/>
      <c r="L368" s="237"/>
      <c r="M368" s="238"/>
      <c r="N368" s="239"/>
      <c r="O368" s="239"/>
      <c r="P368" s="239"/>
      <c r="Q368" s="239"/>
      <c r="R368" s="239"/>
      <c r="S368" s="239"/>
      <c r="T368" s="24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1" t="s">
        <v>135</v>
      </c>
      <c r="AU368" s="241" t="s">
        <v>83</v>
      </c>
      <c r="AV368" s="13" t="s">
        <v>83</v>
      </c>
      <c r="AW368" s="13" t="s">
        <v>31</v>
      </c>
      <c r="AX368" s="13" t="s">
        <v>8</v>
      </c>
      <c r="AY368" s="241" t="s">
        <v>126</v>
      </c>
    </row>
    <row r="369" s="2" customFormat="1" ht="16.5" customHeight="1">
      <c r="A369" s="38"/>
      <c r="B369" s="39"/>
      <c r="C369" s="218" t="s">
        <v>679</v>
      </c>
      <c r="D369" s="218" t="s">
        <v>128</v>
      </c>
      <c r="E369" s="219" t="s">
        <v>680</v>
      </c>
      <c r="F369" s="220" t="s">
        <v>681</v>
      </c>
      <c r="G369" s="221" t="s">
        <v>376</v>
      </c>
      <c r="H369" s="222">
        <v>1</v>
      </c>
      <c r="I369" s="223"/>
      <c r="J369" s="222">
        <f>ROUND(I369*H369,0)</f>
        <v>0</v>
      </c>
      <c r="K369" s="220" t="s">
        <v>1</v>
      </c>
      <c r="L369" s="44"/>
      <c r="M369" s="224" t="s">
        <v>1</v>
      </c>
      <c r="N369" s="225" t="s">
        <v>39</v>
      </c>
      <c r="O369" s="91"/>
      <c r="P369" s="226">
        <f>O369*H369</f>
        <v>0</v>
      </c>
      <c r="Q369" s="226">
        <v>0</v>
      </c>
      <c r="R369" s="226">
        <f>Q369*H369</f>
        <v>0</v>
      </c>
      <c r="S369" s="226">
        <v>0</v>
      </c>
      <c r="T369" s="227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8" t="s">
        <v>468</v>
      </c>
      <c r="AT369" s="228" t="s">
        <v>128</v>
      </c>
      <c r="AU369" s="228" t="s">
        <v>83</v>
      </c>
      <c r="AY369" s="17" t="s">
        <v>126</v>
      </c>
      <c r="BE369" s="229">
        <f>IF(N369="základní",J369,0)</f>
        <v>0</v>
      </c>
      <c r="BF369" s="229">
        <f>IF(N369="snížená",J369,0)</f>
        <v>0</v>
      </c>
      <c r="BG369" s="229">
        <f>IF(N369="zákl. přenesená",J369,0)</f>
        <v>0</v>
      </c>
      <c r="BH369" s="229">
        <f>IF(N369="sníž. přenesená",J369,0)</f>
        <v>0</v>
      </c>
      <c r="BI369" s="229">
        <f>IF(N369="nulová",J369,0)</f>
        <v>0</v>
      </c>
      <c r="BJ369" s="17" t="s">
        <v>8</v>
      </c>
      <c r="BK369" s="229">
        <f>ROUND(I369*H369,0)</f>
        <v>0</v>
      </c>
      <c r="BL369" s="17" t="s">
        <v>468</v>
      </c>
      <c r="BM369" s="228" t="s">
        <v>682</v>
      </c>
    </row>
    <row r="370" s="15" customFormat="1">
      <c r="A370" s="15"/>
      <c r="B370" s="253"/>
      <c r="C370" s="254"/>
      <c r="D370" s="232" t="s">
        <v>135</v>
      </c>
      <c r="E370" s="255" t="s">
        <v>1</v>
      </c>
      <c r="F370" s="256" t="s">
        <v>683</v>
      </c>
      <c r="G370" s="254"/>
      <c r="H370" s="255" t="s">
        <v>1</v>
      </c>
      <c r="I370" s="257"/>
      <c r="J370" s="254"/>
      <c r="K370" s="254"/>
      <c r="L370" s="258"/>
      <c r="M370" s="259"/>
      <c r="N370" s="260"/>
      <c r="O370" s="260"/>
      <c r="P370" s="260"/>
      <c r="Q370" s="260"/>
      <c r="R370" s="260"/>
      <c r="S370" s="260"/>
      <c r="T370" s="261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2" t="s">
        <v>135</v>
      </c>
      <c r="AU370" s="262" t="s">
        <v>83</v>
      </c>
      <c r="AV370" s="15" t="s">
        <v>8</v>
      </c>
      <c r="AW370" s="15" t="s">
        <v>31</v>
      </c>
      <c r="AX370" s="15" t="s">
        <v>74</v>
      </c>
      <c r="AY370" s="262" t="s">
        <v>126</v>
      </c>
    </row>
    <row r="371" s="15" customFormat="1">
      <c r="A371" s="15"/>
      <c r="B371" s="253"/>
      <c r="C371" s="254"/>
      <c r="D371" s="232" t="s">
        <v>135</v>
      </c>
      <c r="E371" s="255" t="s">
        <v>1</v>
      </c>
      <c r="F371" s="256" t="s">
        <v>673</v>
      </c>
      <c r="G371" s="254"/>
      <c r="H371" s="255" t="s">
        <v>1</v>
      </c>
      <c r="I371" s="257"/>
      <c r="J371" s="254"/>
      <c r="K371" s="254"/>
      <c r="L371" s="258"/>
      <c r="M371" s="259"/>
      <c r="N371" s="260"/>
      <c r="O371" s="260"/>
      <c r="P371" s="260"/>
      <c r="Q371" s="260"/>
      <c r="R371" s="260"/>
      <c r="S371" s="260"/>
      <c r="T371" s="261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2" t="s">
        <v>135</v>
      </c>
      <c r="AU371" s="262" t="s">
        <v>83</v>
      </c>
      <c r="AV371" s="15" t="s">
        <v>8</v>
      </c>
      <c r="AW371" s="15" t="s">
        <v>31</v>
      </c>
      <c r="AX371" s="15" t="s">
        <v>74</v>
      </c>
      <c r="AY371" s="262" t="s">
        <v>126</v>
      </c>
    </row>
    <row r="372" s="15" customFormat="1">
      <c r="A372" s="15"/>
      <c r="B372" s="253"/>
      <c r="C372" s="254"/>
      <c r="D372" s="232" t="s">
        <v>135</v>
      </c>
      <c r="E372" s="255" t="s">
        <v>1</v>
      </c>
      <c r="F372" s="256" t="s">
        <v>674</v>
      </c>
      <c r="G372" s="254"/>
      <c r="H372" s="255" t="s">
        <v>1</v>
      </c>
      <c r="I372" s="257"/>
      <c r="J372" s="254"/>
      <c r="K372" s="254"/>
      <c r="L372" s="258"/>
      <c r="M372" s="259"/>
      <c r="N372" s="260"/>
      <c r="O372" s="260"/>
      <c r="P372" s="260"/>
      <c r="Q372" s="260"/>
      <c r="R372" s="260"/>
      <c r="S372" s="260"/>
      <c r="T372" s="261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2" t="s">
        <v>135</v>
      </c>
      <c r="AU372" s="262" t="s">
        <v>83</v>
      </c>
      <c r="AV372" s="15" t="s">
        <v>8</v>
      </c>
      <c r="AW372" s="15" t="s">
        <v>31</v>
      </c>
      <c r="AX372" s="15" t="s">
        <v>74</v>
      </c>
      <c r="AY372" s="262" t="s">
        <v>126</v>
      </c>
    </row>
    <row r="373" s="15" customFormat="1">
      <c r="A373" s="15"/>
      <c r="B373" s="253"/>
      <c r="C373" s="254"/>
      <c r="D373" s="232" t="s">
        <v>135</v>
      </c>
      <c r="E373" s="255" t="s">
        <v>1</v>
      </c>
      <c r="F373" s="256" t="s">
        <v>675</v>
      </c>
      <c r="G373" s="254"/>
      <c r="H373" s="255" t="s">
        <v>1</v>
      </c>
      <c r="I373" s="257"/>
      <c r="J373" s="254"/>
      <c r="K373" s="254"/>
      <c r="L373" s="258"/>
      <c r="M373" s="259"/>
      <c r="N373" s="260"/>
      <c r="O373" s="260"/>
      <c r="P373" s="260"/>
      <c r="Q373" s="260"/>
      <c r="R373" s="260"/>
      <c r="S373" s="260"/>
      <c r="T373" s="261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2" t="s">
        <v>135</v>
      </c>
      <c r="AU373" s="262" t="s">
        <v>83</v>
      </c>
      <c r="AV373" s="15" t="s">
        <v>8</v>
      </c>
      <c r="AW373" s="15" t="s">
        <v>31</v>
      </c>
      <c r="AX373" s="15" t="s">
        <v>74</v>
      </c>
      <c r="AY373" s="262" t="s">
        <v>126</v>
      </c>
    </row>
    <row r="374" s="15" customFormat="1">
      <c r="A374" s="15"/>
      <c r="B374" s="253"/>
      <c r="C374" s="254"/>
      <c r="D374" s="232" t="s">
        <v>135</v>
      </c>
      <c r="E374" s="255" t="s">
        <v>1</v>
      </c>
      <c r="F374" s="256" t="s">
        <v>676</v>
      </c>
      <c r="G374" s="254"/>
      <c r="H374" s="255" t="s">
        <v>1</v>
      </c>
      <c r="I374" s="257"/>
      <c r="J374" s="254"/>
      <c r="K374" s="254"/>
      <c r="L374" s="258"/>
      <c r="M374" s="259"/>
      <c r="N374" s="260"/>
      <c r="O374" s="260"/>
      <c r="P374" s="260"/>
      <c r="Q374" s="260"/>
      <c r="R374" s="260"/>
      <c r="S374" s="260"/>
      <c r="T374" s="261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2" t="s">
        <v>135</v>
      </c>
      <c r="AU374" s="262" t="s">
        <v>83</v>
      </c>
      <c r="AV374" s="15" t="s">
        <v>8</v>
      </c>
      <c r="AW374" s="15" t="s">
        <v>31</v>
      </c>
      <c r="AX374" s="15" t="s">
        <v>74</v>
      </c>
      <c r="AY374" s="262" t="s">
        <v>126</v>
      </c>
    </row>
    <row r="375" s="15" customFormat="1">
      <c r="A375" s="15"/>
      <c r="B375" s="253"/>
      <c r="C375" s="254"/>
      <c r="D375" s="232" t="s">
        <v>135</v>
      </c>
      <c r="E375" s="255" t="s">
        <v>1</v>
      </c>
      <c r="F375" s="256" t="s">
        <v>677</v>
      </c>
      <c r="G375" s="254"/>
      <c r="H375" s="255" t="s">
        <v>1</v>
      </c>
      <c r="I375" s="257"/>
      <c r="J375" s="254"/>
      <c r="K375" s="254"/>
      <c r="L375" s="258"/>
      <c r="M375" s="259"/>
      <c r="N375" s="260"/>
      <c r="O375" s="260"/>
      <c r="P375" s="260"/>
      <c r="Q375" s="260"/>
      <c r="R375" s="260"/>
      <c r="S375" s="260"/>
      <c r="T375" s="261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2" t="s">
        <v>135</v>
      </c>
      <c r="AU375" s="262" t="s">
        <v>83</v>
      </c>
      <c r="AV375" s="15" t="s">
        <v>8</v>
      </c>
      <c r="AW375" s="15" t="s">
        <v>31</v>
      </c>
      <c r="AX375" s="15" t="s">
        <v>74</v>
      </c>
      <c r="AY375" s="262" t="s">
        <v>126</v>
      </c>
    </row>
    <row r="376" s="15" customFormat="1">
      <c r="A376" s="15"/>
      <c r="B376" s="253"/>
      <c r="C376" s="254"/>
      <c r="D376" s="232" t="s">
        <v>135</v>
      </c>
      <c r="E376" s="255" t="s">
        <v>1</v>
      </c>
      <c r="F376" s="256" t="s">
        <v>678</v>
      </c>
      <c r="G376" s="254"/>
      <c r="H376" s="255" t="s">
        <v>1</v>
      </c>
      <c r="I376" s="257"/>
      <c r="J376" s="254"/>
      <c r="K376" s="254"/>
      <c r="L376" s="258"/>
      <c r="M376" s="259"/>
      <c r="N376" s="260"/>
      <c r="O376" s="260"/>
      <c r="P376" s="260"/>
      <c r="Q376" s="260"/>
      <c r="R376" s="260"/>
      <c r="S376" s="260"/>
      <c r="T376" s="261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2" t="s">
        <v>135</v>
      </c>
      <c r="AU376" s="262" t="s">
        <v>83</v>
      </c>
      <c r="AV376" s="15" t="s">
        <v>8</v>
      </c>
      <c r="AW376" s="15" t="s">
        <v>31</v>
      </c>
      <c r="AX376" s="15" t="s">
        <v>74</v>
      </c>
      <c r="AY376" s="262" t="s">
        <v>126</v>
      </c>
    </row>
    <row r="377" s="13" customFormat="1">
      <c r="A377" s="13"/>
      <c r="B377" s="230"/>
      <c r="C377" s="231"/>
      <c r="D377" s="232" t="s">
        <v>135</v>
      </c>
      <c r="E377" s="233" t="s">
        <v>1</v>
      </c>
      <c r="F377" s="234" t="s">
        <v>8</v>
      </c>
      <c r="G377" s="231"/>
      <c r="H377" s="235">
        <v>1</v>
      </c>
      <c r="I377" s="236"/>
      <c r="J377" s="231"/>
      <c r="K377" s="231"/>
      <c r="L377" s="237"/>
      <c r="M377" s="272"/>
      <c r="N377" s="273"/>
      <c r="O377" s="273"/>
      <c r="P377" s="273"/>
      <c r="Q377" s="273"/>
      <c r="R377" s="273"/>
      <c r="S377" s="273"/>
      <c r="T377" s="27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1" t="s">
        <v>135</v>
      </c>
      <c r="AU377" s="241" t="s">
        <v>83</v>
      </c>
      <c r="AV377" s="13" t="s">
        <v>83</v>
      </c>
      <c r="AW377" s="13" t="s">
        <v>31</v>
      </c>
      <c r="AX377" s="13" t="s">
        <v>8</v>
      </c>
      <c r="AY377" s="241" t="s">
        <v>126</v>
      </c>
    </row>
    <row r="378" s="2" customFormat="1" ht="6.96" customHeight="1">
      <c r="A378" s="38"/>
      <c r="B378" s="66"/>
      <c r="C378" s="67"/>
      <c r="D378" s="67"/>
      <c r="E378" s="67"/>
      <c r="F378" s="67"/>
      <c r="G378" s="67"/>
      <c r="H378" s="67"/>
      <c r="I378" s="67"/>
      <c r="J378" s="67"/>
      <c r="K378" s="67"/>
      <c r="L378" s="44"/>
      <c r="M378" s="38"/>
      <c r="O378" s="38"/>
      <c r="P378" s="38"/>
      <c r="Q378" s="38"/>
      <c r="R378" s="38"/>
      <c r="S378" s="38"/>
      <c r="T378" s="38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</row>
  </sheetData>
  <sheetProtection sheet="1" autoFilter="0" formatColumns="0" formatRows="0" objects="1" scenarios="1" spinCount="100000" saltValue="oVn0Dsc3qwvDDqssXPFX76Sfztv20USIobWuhLG3OTNiAw1vpMxjS7P+P0V70PLR2FkPbSAP9PW9ruEJRODcmQ==" hashValue="7Y6WDxc0HxhJCIYi7VRw6gXVGzDjdLNaNwl10XHNhi6IONQmedLEYpH6OMEEE+W0gQNqr+kZxqUkHeZ2l+O/nQ==" algorithmName="SHA-512" password="CC35"/>
  <autoFilter ref="C128:K377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hidden="1" s="1" customFormat="1" ht="24.96" customHeight="1">
      <c r="B4" s="20"/>
      <c r="D4" s="138" t="s">
        <v>90</v>
      </c>
      <c r="L4" s="20"/>
      <c r="M4" s="139" t="s">
        <v>11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Rozvoj centrální a průyslové zóny a dopravní infrastruktury SOLNICE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684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6. 11. 2021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ROUND((SUM(BE122:BE266)),  2)</f>
        <v>0</v>
      </c>
      <c r="G33" s="38"/>
      <c r="H33" s="38"/>
      <c r="I33" s="155">
        <v>0.20999999999999999</v>
      </c>
      <c r="J33" s="154">
        <f>ROUND(((SUM(BE122:BE266))*I33),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40</v>
      </c>
      <c r="F34" s="154">
        <f>ROUND((SUM(BF122:BF266)),  2)</f>
        <v>0</v>
      </c>
      <c r="G34" s="38"/>
      <c r="H34" s="38"/>
      <c r="I34" s="155">
        <v>0.14999999999999999</v>
      </c>
      <c r="J34" s="154">
        <f>ROUND(((SUM(BF122:BF266))*I34),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ROUND((SUM(BG122:BG266)),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ROUND((SUM(BH122:BH266)),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ROUND((SUM(BI122:BI266)),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Rozvoj centrální a průyslové zóny a dopravní infrastruktury SOLNICE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341 - Vodovod JIH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6. 11. 2021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101</v>
      </c>
      <c r="E99" s="188"/>
      <c r="F99" s="188"/>
      <c r="G99" s="188"/>
      <c r="H99" s="188"/>
      <c r="I99" s="188"/>
      <c r="J99" s="189">
        <f>J178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685</v>
      </c>
      <c r="E100" s="188"/>
      <c r="F100" s="188"/>
      <c r="G100" s="188"/>
      <c r="H100" s="188"/>
      <c r="I100" s="188"/>
      <c r="J100" s="189">
        <f>J185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102</v>
      </c>
      <c r="E101" s="188"/>
      <c r="F101" s="188"/>
      <c r="G101" s="188"/>
      <c r="H101" s="188"/>
      <c r="I101" s="188"/>
      <c r="J101" s="189">
        <f>J188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104</v>
      </c>
      <c r="E102" s="188"/>
      <c r="F102" s="188"/>
      <c r="G102" s="188"/>
      <c r="H102" s="188"/>
      <c r="I102" s="188"/>
      <c r="J102" s="189">
        <f>J265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Rozvoj centrální a průyslové zóny a dopravní infrastruktury SOLNICE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91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SO 341 - Vodovod JIH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6. 11. 2021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 xml:space="preserve"> </v>
      </c>
      <c r="G118" s="40"/>
      <c r="H118" s="40"/>
      <c r="I118" s="32" t="s">
        <v>30</v>
      </c>
      <c r="J118" s="36" t="str">
        <f>E21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32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112</v>
      </c>
      <c r="D121" s="194" t="s">
        <v>59</v>
      </c>
      <c r="E121" s="194" t="s">
        <v>55</v>
      </c>
      <c r="F121" s="194" t="s">
        <v>56</v>
      </c>
      <c r="G121" s="194" t="s">
        <v>113</v>
      </c>
      <c r="H121" s="194" t="s">
        <v>114</v>
      </c>
      <c r="I121" s="194" t="s">
        <v>115</v>
      </c>
      <c r="J121" s="194" t="s">
        <v>95</v>
      </c>
      <c r="K121" s="195" t="s">
        <v>116</v>
      </c>
      <c r="L121" s="196"/>
      <c r="M121" s="100" t="s">
        <v>1</v>
      </c>
      <c r="N121" s="101" t="s">
        <v>38</v>
      </c>
      <c r="O121" s="101" t="s">
        <v>117</v>
      </c>
      <c r="P121" s="101" t="s">
        <v>118</v>
      </c>
      <c r="Q121" s="101" t="s">
        <v>119</v>
      </c>
      <c r="R121" s="101" t="s">
        <v>120</v>
      </c>
      <c r="S121" s="101" t="s">
        <v>121</v>
      </c>
      <c r="T121" s="102" t="s">
        <v>122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123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</f>
        <v>0</v>
      </c>
      <c r="Q122" s="104"/>
      <c r="R122" s="199">
        <f>R123</f>
        <v>127.49023560000001</v>
      </c>
      <c r="S122" s="104"/>
      <c r="T122" s="200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73</v>
      </c>
      <c r="AU122" s="17" t="s">
        <v>97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73</v>
      </c>
      <c r="E123" s="205" t="s">
        <v>124</v>
      </c>
      <c r="F123" s="205" t="s">
        <v>125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P124+P178+P185+P188+P265</f>
        <v>0</v>
      </c>
      <c r="Q123" s="210"/>
      <c r="R123" s="211">
        <f>R124+R178+R185+R188+R265</f>
        <v>127.49023560000001</v>
      </c>
      <c r="S123" s="210"/>
      <c r="T123" s="212">
        <f>T124+T178+T185+T188+T265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</v>
      </c>
      <c r="AT123" s="214" t="s">
        <v>73</v>
      </c>
      <c r="AU123" s="214" t="s">
        <v>74</v>
      </c>
      <c r="AY123" s="213" t="s">
        <v>126</v>
      </c>
      <c r="BK123" s="215">
        <f>BK124+BK178+BK185+BK188+BK265</f>
        <v>0</v>
      </c>
    </row>
    <row r="124" s="12" customFormat="1" ht="22.8" customHeight="1">
      <c r="A124" s="12"/>
      <c r="B124" s="202"/>
      <c r="C124" s="203"/>
      <c r="D124" s="204" t="s">
        <v>73</v>
      </c>
      <c r="E124" s="216" t="s">
        <v>8</v>
      </c>
      <c r="F124" s="216" t="s">
        <v>127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SUM(P125:P177)</f>
        <v>0</v>
      </c>
      <c r="Q124" s="210"/>
      <c r="R124" s="211">
        <f>SUM(R125:R177)</f>
        <v>7.7621571999999999</v>
      </c>
      <c r="S124" s="210"/>
      <c r="T124" s="212">
        <f>SUM(T125:T177)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</v>
      </c>
      <c r="AT124" s="214" t="s">
        <v>73</v>
      </c>
      <c r="AU124" s="214" t="s">
        <v>8</v>
      </c>
      <c r="AY124" s="213" t="s">
        <v>126</v>
      </c>
      <c r="BK124" s="215">
        <f>SUM(BK125:BK177)</f>
        <v>0</v>
      </c>
    </row>
    <row r="125" s="2" customFormat="1" ht="16.5" customHeight="1">
      <c r="A125" s="38"/>
      <c r="B125" s="39"/>
      <c r="C125" s="218" t="s">
        <v>8</v>
      </c>
      <c r="D125" s="218" t="s">
        <v>128</v>
      </c>
      <c r="E125" s="219" t="s">
        <v>129</v>
      </c>
      <c r="F125" s="220" t="s">
        <v>130</v>
      </c>
      <c r="G125" s="221" t="s">
        <v>131</v>
      </c>
      <c r="H125" s="222">
        <v>20</v>
      </c>
      <c r="I125" s="223"/>
      <c r="J125" s="222">
        <f>ROUND(I125*H125,0)</f>
        <v>0</v>
      </c>
      <c r="K125" s="220" t="s">
        <v>132</v>
      </c>
      <c r="L125" s="44"/>
      <c r="M125" s="224" t="s">
        <v>1</v>
      </c>
      <c r="N125" s="225" t="s">
        <v>39</v>
      </c>
      <c r="O125" s="91"/>
      <c r="P125" s="226">
        <f>O125*H125</f>
        <v>0</v>
      </c>
      <c r="Q125" s="226">
        <v>0.026980000000000001</v>
      </c>
      <c r="R125" s="226">
        <f>Q125*H125</f>
        <v>0.53959999999999997</v>
      </c>
      <c r="S125" s="226">
        <v>0</v>
      </c>
      <c r="T125" s="22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8" t="s">
        <v>133</v>
      </c>
      <c r="AT125" s="228" t="s">
        <v>128</v>
      </c>
      <c r="AU125" s="228" t="s">
        <v>83</v>
      </c>
      <c r="AY125" s="17" t="s">
        <v>126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7" t="s">
        <v>8</v>
      </c>
      <c r="BK125" s="229">
        <f>ROUND(I125*H125,0)</f>
        <v>0</v>
      </c>
      <c r="BL125" s="17" t="s">
        <v>133</v>
      </c>
      <c r="BM125" s="228" t="s">
        <v>686</v>
      </c>
    </row>
    <row r="126" s="13" customFormat="1">
      <c r="A126" s="13"/>
      <c r="B126" s="230"/>
      <c r="C126" s="231"/>
      <c r="D126" s="232" t="s">
        <v>135</v>
      </c>
      <c r="E126" s="233" t="s">
        <v>1</v>
      </c>
      <c r="F126" s="234" t="s">
        <v>136</v>
      </c>
      <c r="G126" s="231"/>
      <c r="H126" s="235">
        <v>20</v>
      </c>
      <c r="I126" s="236"/>
      <c r="J126" s="231"/>
      <c r="K126" s="231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135</v>
      </c>
      <c r="AU126" s="241" t="s">
        <v>83</v>
      </c>
      <c r="AV126" s="13" t="s">
        <v>83</v>
      </c>
      <c r="AW126" s="13" t="s">
        <v>31</v>
      </c>
      <c r="AX126" s="13" t="s">
        <v>8</v>
      </c>
      <c r="AY126" s="241" t="s">
        <v>126</v>
      </c>
    </row>
    <row r="127" s="2" customFormat="1" ht="33" customHeight="1">
      <c r="A127" s="38"/>
      <c r="B127" s="39"/>
      <c r="C127" s="218" t="s">
        <v>583</v>
      </c>
      <c r="D127" s="218" t="s">
        <v>128</v>
      </c>
      <c r="E127" s="219" t="s">
        <v>687</v>
      </c>
      <c r="F127" s="220" t="s">
        <v>688</v>
      </c>
      <c r="G127" s="221" t="s">
        <v>139</v>
      </c>
      <c r="H127" s="222">
        <v>59.159999999999997</v>
      </c>
      <c r="I127" s="223"/>
      <c r="J127" s="222">
        <f>ROUND(I127*H127,0)</f>
        <v>0</v>
      </c>
      <c r="K127" s="220" t="s">
        <v>147</v>
      </c>
      <c r="L127" s="44"/>
      <c r="M127" s="224" t="s">
        <v>1</v>
      </c>
      <c r="N127" s="225" t="s">
        <v>39</v>
      </c>
      <c r="O127" s="91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8" t="s">
        <v>133</v>
      </c>
      <c r="AT127" s="228" t="s">
        <v>128</v>
      </c>
      <c r="AU127" s="228" t="s">
        <v>83</v>
      </c>
      <c r="AY127" s="17" t="s">
        <v>126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7" t="s">
        <v>8</v>
      </c>
      <c r="BK127" s="229">
        <f>ROUND(I127*H127,0)</f>
        <v>0</v>
      </c>
      <c r="BL127" s="17" t="s">
        <v>133</v>
      </c>
      <c r="BM127" s="228" t="s">
        <v>689</v>
      </c>
    </row>
    <row r="128" s="13" customFormat="1">
      <c r="A128" s="13"/>
      <c r="B128" s="230"/>
      <c r="C128" s="231"/>
      <c r="D128" s="232" t="s">
        <v>135</v>
      </c>
      <c r="E128" s="233" t="s">
        <v>1</v>
      </c>
      <c r="F128" s="234" t="s">
        <v>690</v>
      </c>
      <c r="G128" s="231"/>
      <c r="H128" s="235">
        <v>59.159999999999997</v>
      </c>
      <c r="I128" s="236"/>
      <c r="J128" s="231"/>
      <c r="K128" s="231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135</v>
      </c>
      <c r="AU128" s="241" t="s">
        <v>83</v>
      </c>
      <c r="AV128" s="13" t="s">
        <v>83</v>
      </c>
      <c r="AW128" s="13" t="s">
        <v>31</v>
      </c>
      <c r="AX128" s="13" t="s">
        <v>8</v>
      </c>
      <c r="AY128" s="241" t="s">
        <v>126</v>
      </c>
    </row>
    <row r="129" s="2" customFormat="1" ht="33" customHeight="1">
      <c r="A129" s="38"/>
      <c r="B129" s="39"/>
      <c r="C129" s="218" t="s">
        <v>83</v>
      </c>
      <c r="D129" s="218" t="s">
        <v>128</v>
      </c>
      <c r="E129" s="219" t="s">
        <v>145</v>
      </c>
      <c r="F129" s="220" t="s">
        <v>146</v>
      </c>
      <c r="G129" s="221" t="s">
        <v>139</v>
      </c>
      <c r="H129" s="222">
        <v>60</v>
      </c>
      <c r="I129" s="223"/>
      <c r="J129" s="222">
        <f>ROUND(I129*H129,0)</f>
        <v>0</v>
      </c>
      <c r="K129" s="220" t="s">
        <v>147</v>
      </c>
      <c r="L129" s="44"/>
      <c r="M129" s="224" t="s">
        <v>1</v>
      </c>
      <c r="N129" s="225" t="s">
        <v>39</v>
      </c>
      <c r="O129" s="91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8" t="s">
        <v>133</v>
      </c>
      <c r="AT129" s="228" t="s">
        <v>128</v>
      </c>
      <c r="AU129" s="228" t="s">
        <v>83</v>
      </c>
      <c r="AY129" s="17" t="s">
        <v>126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7" t="s">
        <v>8</v>
      </c>
      <c r="BK129" s="229">
        <f>ROUND(I129*H129,0)</f>
        <v>0</v>
      </c>
      <c r="BL129" s="17" t="s">
        <v>133</v>
      </c>
      <c r="BM129" s="228" t="s">
        <v>691</v>
      </c>
    </row>
    <row r="130" s="15" customFormat="1">
      <c r="A130" s="15"/>
      <c r="B130" s="253"/>
      <c r="C130" s="254"/>
      <c r="D130" s="232" t="s">
        <v>135</v>
      </c>
      <c r="E130" s="255" t="s">
        <v>1</v>
      </c>
      <c r="F130" s="256" t="s">
        <v>149</v>
      </c>
      <c r="G130" s="254"/>
      <c r="H130" s="255" t="s">
        <v>1</v>
      </c>
      <c r="I130" s="257"/>
      <c r="J130" s="254"/>
      <c r="K130" s="254"/>
      <c r="L130" s="258"/>
      <c r="M130" s="259"/>
      <c r="N130" s="260"/>
      <c r="O130" s="260"/>
      <c r="P130" s="260"/>
      <c r="Q130" s="260"/>
      <c r="R130" s="260"/>
      <c r="S130" s="260"/>
      <c r="T130" s="26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2" t="s">
        <v>135</v>
      </c>
      <c r="AU130" s="262" t="s">
        <v>83</v>
      </c>
      <c r="AV130" s="15" t="s">
        <v>8</v>
      </c>
      <c r="AW130" s="15" t="s">
        <v>31</v>
      </c>
      <c r="AX130" s="15" t="s">
        <v>74</v>
      </c>
      <c r="AY130" s="262" t="s">
        <v>126</v>
      </c>
    </row>
    <row r="131" s="13" customFormat="1">
      <c r="A131" s="13"/>
      <c r="B131" s="230"/>
      <c r="C131" s="231"/>
      <c r="D131" s="232" t="s">
        <v>135</v>
      </c>
      <c r="E131" s="233" t="s">
        <v>1</v>
      </c>
      <c r="F131" s="234" t="s">
        <v>150</v>
      </c>
      <c r="G131" s="231"/>
      <c r="H131" s="235">
        <v>36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135</v>
      </c>
      <c r="AU131" s="241" t="s">
        <v>83</v>
      </c>
      <c r="AV131" s="13" t="s">
        <v>83</v>
      </c>
      <c r="AW131" s="13" t="s">
        <v>31</v>
      </c>
      <c r="AX131" s="13" t="s">
        <v>74</v>
      </c>
      <c r="AY131" s="241" t="s">
        <v>126</v>
      </c>
    </row>
    <row r="132" s="13" customFormat="1">
      <c r="A132" s="13"/>
      <c r="B132" s="230"/>
      <c r="C132" s="231"/>
      <c r="D132" s="232" t="s">
        <v>135</v>
      </c>
      <c r="E132" s="233" t="s">
        <v>1</v>
      </c>
      <c r="F132" s="234" t="s">
        <v>151</v>
      </c>
      <c r="G132" s="231"/>
      <c r="H132" s="235">
        <v>24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135</v>
      </c>
      <c r="AU132" s="241" t="s">
        <v>83</v>
      </c>
      <c r="AV132" s="13" t="s">
        <v>83</v>
      </c>
      <c r="AW132" s="13" t="s">
        <v>31</v>
      </c>
      <c r="AX132" s="13" t="s">
        <v>74</v>
      </c>
      <c r="AY132" s="241" t="s">
        <v>126</v>
      </c>
    </row>
    <row r="133" s="14" customFormat="1">
      <c r="A133" s="14"/>
      <c r="B133" s="242"/>
      <c r="C133" s="243"/>
      <c r="D133" s="232" t="s">
        <v>135</v>
      </c>
      <c r="E133" s="244" t="s">
        <v>1</v>
      </c>
      <c r="F133" s="245" t="s">
        <v>143</v>
      </c>
      <c r="G133" s="243"/>
      <c r="H133" s="246">
        <v>60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135</v>
      </c>
      <c r="AU133" s="252" t="s">
        <v>83</v>
      </c>
      <c r="AV133" s="14" t="s">
        <v>133</v>
      </c>
      <c r="AW133" s="14" t="s">
        <v>31</v>
      </c>
      <c r="AX133" s="14" t="s">
        <v>8</v>
      </c>
      <c r="AY133" s="252" t="s">
        <v>126</v>
      </c>
    </row>
    <row r="134" s="2" customFormat="1" ht="33" customHeight="1">
      <c r="A134" s="38"/>
      <c r="B134" s="39"/>
      <c r="C134" s="218" t="s">
        <v>144</v>
      </c>
      <c r="D134" s="218" t="s">
        <v>128</v>
      </c>
      <c r="E134" s="219" t="s">
        <v>152</v>
      </c>
      <c r="F134" s="220" t="s">
        <v>153</v>
      </c>
      <c r="G134" s="221" t="s">
        <v>139</v>
      </c>
      <c r="H134" s="222">
        <v>2512.98</v>
      </c>
      <c r="I134" s="223"/>
      <c r="J134" s="222">
        <f>ROUND(I134*H134,0)</f>
        <v>0</v>
      </c>
      <c r="K134" s="220" t="s">
        <v>147</v>
      </c>
      <c r="L134" s="44"/>
      <c r="M134" s="224" t="s">
        <v>1</v>
      </c>
      <c r="N134" s="225" t="s">
        <v>39</v>
      </c>
      <c r="O134" s="91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8" t="s">
        <v>133</v>
      </c>
      <c r="AT134" s="228" t="s">
        <v>128</v>
      </c>
      <c r="AU134" s="228" t="s">
        <v>83</v>
      </c>
      <c r="AY134" s="17" t="s">
        <v>126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7" t="s">
        <v>8</v>
      </c>
      <c r="BK134" s="229">
        <f>ROUND(I134*H134,0)</f>
        <v>0</v>
      </c>
      <c r="BL134" s="17" t="s">
        <v>133</v>
      </c>
      <c r="BM134" s="228" t="s">
        <v>692</v>
      </c>
    </row>
    <row r="135" s="15" customFormat="1">
      <c r="A135" s="15"/>
      <c r="B135" s="253"/>
      <c r="C135" s="254"/>
      <c r="D135" s="232" t="s">
        <v>135</v>
      </c>
      <c r="E135" s="255" t="s">
        <v>1</v>
      </c>
      <c r="F135" s="256" t="s">
        <v>155</v>
      </c>
      <c r="G135" s="254"/>
      <c r="H135" s="255" t="s">
        <v>1</v>
      </c>
      <c r="I135" s="257"/>
      <c r="J135" s="254"/>
      <c r="K135" s="254"/>
      <c r="L135" s="258"/>
      <c r="M135" s="259"/>
      <c r="N135" s="260"/>
      <c r="O135" s="260"/>
      <c r="P135" s="260"/>
      <c r="Q135" s="260"/>
      <c r="R135" s="260"/>
      <c r="S135" s="260"/>
      <c r="T135" s="26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2" t="s">
        <v>135</v>
      </c>
      <c r="AU135" s="262" t="s">
        <v>83</v>
      </c>
      <c r="AV135" s="15" t="s">
        <v>8</v>
      </c>
      <c r="AW135" s="15" t="s">
        <v>31</v>
      </c>
      <c r="AX135" s="15" t="s">
        <v>74</v>
      </c>
      <c r="AY135" s="262" t="s">
        <v>126</v>
      </c>
    </row>
    <row r="136" s="13" customFormat="1">
      <c r="A136" s="13"/>
      <c r="B136" s="230"/>
      <c r="C136" s="231"/>
      <c r="D136" s="232" t="s">
        <v>135</v>
      </c>
      <c r="E136" s="233" t="s">
        <v>1</v>
      </c>
      <c r="F136" s="234" t="s">
        <v>693</v>
      </c>
      <c r="G136" s="231"/>
      <c r="H136" s="235">
        <v>2512.98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135</v>
      </c>
      <c r="AU136" s="241" t="s">
        <v>83</v>
      </c>
      <c r="AV136" s="13" t="s">
        <v>83</v>
      </c>
      <c r="AW136" s="13" t="s">
        <v>31</v>
      </c>
      <c r="AX136" s="13" t="s">
        <v>8</v>
      </c>
      <c r="AY136" s="241" t="s">
        <v>126</v>
      </c>
    </row>
    <row r="137" s="2" customFormat="1" ht="33" customHeight="1">
      <c r="A137" s="38"/>
      <c r="B137" s="39"/>
      <c r="C137" s="218" t="s">
        <v>133</v>
      </c>
      <c r="D137" s="218" t="s">
        <v>128</v>
      </c>
      <c r="E137" s="219" t="s">
        <v>162</v>
      </c>
      <c r="F137" s="220" t="s">
        <v>163</v>
      </c>
      <c r="G137" s="221" t="s">
        <v>139</v>
      </c>
      <c r="H137" s="222">
        <v>2512.98</v>
      </c>
      <c r="I137" s="223"/>
      <c r="J137" s="222">
        <f>ROUND(I137*H137,0)</f>
        <v>0</v>
      </c>
      <c r="K137" s="220" t="s">
        <v>147</v>
      </c>
      <c r="L137" s="44"/>
      <c r="M137" s="224" t="s">
        <v>1</v>
      </c>
      <c r="N137" s="225" t="s">
        <v>39</v>
      </c>
      <c r="O137" s="91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8" t="s">
        <v>133</v>
      </c>
      <c r="AT137" s="228" t="s">
        <v>128</v>
      </c>
      <c r="AU137" s="228" t="s">
        <v>83</v>
      </c>
      <c r="AY137" s="17" t="s">
        <v>126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7" t="s">
        <v>8</v>
      </c>
      <c r="BK137" s="229">
        <f>ROUND(I137*H137,0)</f>
        <v>0</v>
      </c>
      <c r="BL137" s="17" t="s">
        <v>133</v>
      </c>
      <c r="BM137" s="228" t="s">
        <v>694</v>
      </c>
    </row>
    <row r="138" s="15" customFormat="1">
      <c r="A138" s="15"/>
      <c r="B138" s="253"/>
      <c r="C138" s="254"/>
      <c r="D138" s="232" t="s">
        <v>135</v>
      </c>
      <c r="E138" s="255" t="s">
        <v>1</v>
      </c>
      <c r="F138" s="256" t="s">
        <v>155</v>
      </c>
      <c r="G138" s="254"/>
      <c r="H138" s="255" t="s">
        <v>1</v>
      </c>
      <c r="I138" s="257"/>
      <c r="J138" s="254"/>
      <c r="K138" s="254"/>
      <c r="L138" s="258"/>
      <c r="M138" s="259"/>
      <c r="N138" s="260"/>
      <c r="O138" s="260"/>
      <c r="P138" s="260"/>
      <c r="Q138" s="260"/>
      <c r="R138" s="260"/>
      <c r="S138" s="260"/>
      <c r="T138" s="261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2" t="s">
        <v>135</v>
      </c>
      <c r="AU138" s="262" t="s">
        <v>83</v>
      </c>
      <c r="AV138" s="15" t="s">
        <v>8</v>
      </c>
      <c r="AW138" s="15" t="s">
        <v>31</v>
      </c>
      <c r="AX138" s="15" t="s">
        <v>74</v>
      </c>
      <c r="AY138" s="262" t="s">
        <v>126</v>
      </c>
    </row>
    <row r="139" s="13" customFormat="1">
      <c r="A139" s="13"/>
      <c r="B139" s="230"/>
      <c r="C139" s="231"/>
      <c r="D139" s="232" t="s">
        <v>135</v>
      </c>
      <c r="E139" s="233" t="s">
        <v>1</v>
      </c>
      <c r="F139" s="234" t="s">
        <v>693</v>
      </c>
      <c r="G139" s="231"/>
      <c r="H139" s="235">
        <v>2512.98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135</v>
      </c>
      <c r="AU139" s="241" t="s">
        <v>83</v>
      </c>
      <c r="AV139" s="13" t="s">
        <v>83</v>
      </c>
      <c r="AW139" s="13" t="s">
        <v>31</v>
      </c>
      <c r="AX139" s="13" t="s">
        <v>8</v>
      </c>
      <c r="AY139" s="241" t="s">
        <v>126</v>
      </c>
    </row>
    <row r="140" s="2" customFormat="1" ht="44.25" customHeight="1">
      <c r="A140" s="38"/>
      <c r="B140" s="39"/>
      <c r="C140" s="218" t="s">
        <v>161</v>
      </c>
      <c r="D140" s="218" t="s">
        <v>128</v>
      </c>
      <c r="E140" s="219" t="s">
        <v>166</v>
      </c>
      <c r="F140" s="220" t="s">
        <v>167</v>
      </c>
      <c r="G140" s="221" t="s">
        <v>131</v>
      </c>
      <c r="H140" s="222">
        <v>68.5</v>
      </c>
      <c r="I140" s="223"/>
      <c r="J140" s="222">
        <f>ROUND(I140*H140,0)</f>
        <v>0</v>
      </c>
      <c r="K140" s="220" t="s">
        <v>147</v>
      </c>
      <c r="L140" s="44"/>
      <c r="M140" s="224" t="s">
        <v>1</v>
      </c>
      <c r="N140" s="225" t="s">
        <v>39</v>
      </c>
      <c r="O140" s="91"/>
      <c r="P140" s="226">
        <f>O140*H140</f>
        <v>0</v>
      </c>
      <c r="Q140" s="226">
        <v>0.0070000000000000001</v>
      </c>
      <c r="R140" s="226">
        <f>Q140*H140</f>
        <v>0.47950000000000004</v>
      </c>
      <c r="S140" s="226">
        <v>0</v>
      </c>
      <c r="T140" s="22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8" t="s">
        <v>133</v>
      </c>
      <c r="AT140" s="228" t="s">
        <v>128</v>
      </c>
      <c r="AU140" s="228" t="s">
        <v>83</v>
      </c>
      <c r="AY140" s="17" t="s">
        <v>126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7" t="s">
        <v>8</v>
      </c>
      <c r="BK140" s="229">
        <f>ROUND(I140*H140,0)</f>
        <v>0</v>
      </c>
      <c r="BL140" s="17" t="s">
        <v>133</v>
      </c>
      <c r="BM140" s="228" t="s">
        <v>695</v>
      </c>
    </row>
    <row r="141" s="13" customFormat="1">
      <c r="A141" s="13"/>
      <c r="B141" s="230"/>
      <c r="C141" s="231"/>
      <c r="D141" s="232" t="s">
        <v>135</v>
      </c>
      <c r="E141" s="233" t="s">
        <v>1</v>
      </c>
      <c r="F141" s="234" t="s">
        <v>696</v>
      </c>
      <c r="G141" s="231"/>
      <c r="H141" s="235">
        <v>68.5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135</v>
      </c>
      <c r="AU141" s="241" t="s">
        <v>83</v>
      </c>
      <c r="AV141" s="13" t="s">
        <v>83</v>
      </c>
      <c r="AW141" s="13" t="s">
        <v>31</v>
      </c>
      <c r="AX141" s="13" t="s">
        <v>8</v>
      </c>
      <c r="AY141" s="241" t="s">
        <v>126</v>
      </c>
    </row>
    <row r="142" s="2" customFormat="1" ht="24.15" customHeight="1">
      <c r="A142" s="38"/>
      <c r="B142" s="39"/>
      <c r="C142" s="263" t="s">
        <v>165</v>
      </c>
      <c r="D142" s="263" t="s">
        <v>171</v>
      </c>
      <c r="E142" s="264" t="s">
        <v>697</v>
      </c>
      <c r="F142" s="265" t="s">
        <v>698</v>
      </c>
      <c r="G142" s="266" t="s">
        <v>131</v>
      </c>
      <c r="H142" s="267">
        <v>23.5</v>
      </c>
      <c r="I142" s="268"/>
      <c r="J142" s="267">
        <f>ROUND(I142*H142,0)</f>
        <v>0</v>
      </c>
      <c r="K142" s="265" t="s">
        <v>147</v>
      </c>
      <c r="L142" s="269"/>
      <c r="M142" s="270" t="s">
        <v>1</v>
      </c>
      <c r="N142" s="271" t="s">
        <v>39</v>
      </c>
      <c r="O142" s="91"/>
      <c r="P142" s="226">
        <f>O142*H142</f>
        <v>0</v>
      </c>
      <c r="Q142" s="226">
        <v>0.045359999999999998</v>
      </c>
      <c r="R142" s="226">
        <f>Q142*H142</f>
        <v>1.06596</v>
      </c>
      <c r="S142" s="226">
        <v>0</v>
      </c>
      <c r="T142" s="22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8" t="s">
        <v>170</v>
      </c>
      <c r="AT142" s="228" t="s">
        <v>171</v>
      </c>
      <c r="AU142" s="228" t="s">
        <v>83</v>
      </c>
      <c r="AY142" s="17" t="s">
        <v>126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7" t="s">
        <v>8</v>
      </c>
      <c r="BK142" s="229">
        <f>ROUND(I142*H142,0)</f>
        <v>0</v>
      </c>
      <c r="BL142" s="17" t="s">
        <v>133</v>
      </c>
      <c r="BM142" s="228" t="s">
        <v>699</v>
      </c>
    </row>
    <row r="143" s="2" customFormat="1" ht="16.5" customHeight="1">
      <c r="A143" s="38"/>
      <c r="B143" s="39"/>
      <c r="C143" s="263" t="s">
        <v>700</v>
      </c>
      <c r="D143" s="263" t="s">
        <v>171</v>
      </c>
      <c r="E143" s="264" t="s">
        <v>172</v>
      </c>
      <c r="F143" s="265" t="s">
        <v>173</v>
      </c>
      <c r="G143" s="266" t="s">
        <v>131</v>
      </c>
      <c r="H143" s="267">
        <v>45</v>
      </c>
      <c r="I143" s="268"/>
      <c r="J143" s="267">
        <f>ROUND(I143*H143,0)</f>
        <v>0</v>
      </c>
      <c r="K143" s="265" t="s">
        <v>132</v>
      </c>
      <c r="L143" s="269"/>
      <c r="M143" s="270" t="s">
        <v>1</v>
      </c>
      <c r="N143" s="271" t="s">
        <v>39</v>
      </c>
      <c r="O143" s="91"/>
      <c r="P143" s="226">
        <f>O143*H143</f>
        <v>0</v>
      </c>
      <c r="Q143" s="226">
        <v>0.0070499999999999998</v>
      </c>
      <c r="R143" s="226">
        <f>Q143*H143</f>
        <v>0.31724999999999998</v>
      </c>
      <c r="S143" s="226">
        <v>0</v>
      </c>
      <c r="T143" s="22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8" t="s">
        <v>170</v>
      </c>
      <c r="AT143" s="228" t="s">
        <v>171</v>
      </c>
      <c r="AU143" s="228" t="s">
        <v>83</v>
      </c>
      <c r="AY143" s="17" t="s">
        <v>126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7" t="s">
        <v>8</v>
      </c>
      <c r="BK143" s="229">
        <f>ROUND(I143*H143,0)</f>
        <v>0</v>
      </c>
      <c r="BL143" s="17" t="s">
        <v>133</v>
      </c>
      <c r="BM143" s="228" t="s">
        <v>701</v>
      </c>
    </row>
    <row r="144" s="2" customFormat="1" ht="24.15" customHeight="1">
      <c r="A144" s="38"/>
      <c r="B144" s="39"/>
      <c r="C144" s="218" t="s">
        <v>170</v>
      </c>
      <c r="D144" s="218" t="s">
        <v>128</v>
      </c>
      <c r="E144" s="219" t="s">
        <v>177</v>
      </c>
      <c r="F144" s="220" t="s">
        <v>178</v>
      </c>
      <c r="G144" s="221" t="s">
        <v>179</v>
      </c>
      <c r="H144" s="222">
        <v>108</v>
      </c>
      <c r="I144" s="223"/>
      <c r="J144" s="222">
        <f>ROUND(I144*H144,0)</f>
        <v>0</v>
      </c>
      <c r="K144" s="220" t="s">
        <v>147</v>
      </c>
      <c r="L144" s="44"/>
      <c r="M144" s="224" t="s">
        <v>1</v>
      </c>
      <c r="N144" s="225" t="s">
        <v>39</v>
      </c>
      <c r="O144" s="91"/>
      <c r="P144" s="226">
        <f>O144*H144</f>
        <v>0</v>
      </c>
      <c r="Q144" s="226">
        <v>0.0043299999999999996</v>
      </c>
      <c r="R144" s="226">
        <f>Q144*H144</f>
        <v>0.46763999999999994</v>
      </c>
      <c r="S144" s="226">
        <v>0</v>
      </c>
      <c r="T144" s="22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8" t="s">
        <v>133</v>
      </c>
      <c r="AT144" s="228" t="s">
        <v>128</v>
      </c>
      <c r="AU144" s="228" t="s">
        <v>83</v>
      </c>
      <c r="AY144" s="17" t="s">
        <v>126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7" t="s">
        <v>8</v>
      </c>
      <c r="BK144" s="229">
        <f>ROUND(I144*H144,0)</f>
        <v>0</v>
      </c>
      <c r="BL144" s="17" t="s">
        <v>133</v>
      </c>
      <c r="BM144" s="228" t="s">
        <v>702</v>
      </c>
    </row>
    <row r="145" s="15" customFormat="1">
      <c r="A145" s="15"/>
      <c r="B145" s="253"/>
      <c r="C145" s="254"/>
      <c r="D145" s="232" t="s">
        <v>135</v>
      </c>
      <c r="E145" s="255" t="s">
        <v>1</v>
      </c>
      <c r="F145" s="256" t="s">
        <v>181</v>
      </c>
      <c r="G145" s="254"/>
      <c r="H145" s="255" t="s">
        <v>1</v>
      </c>
      <c r="I145" s="257"/>
      <c r="J145" s="254"/>
      <c r="K145" s="254"/>
      <c r="L145" s="258"/>
      <c r="M145" s="259"/>
      <c r="N145" s="260"/>
      <c r="O145" s="260"/>
      <c r="P145" s="260"/>
      <c r="Q145" s="260"/>
      <c r="R145" s="260"/>
      <c r="S145" s="260"/>
      <c r="T145" s="26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2" t="s">
        <v>135</v>
      </c>
      <c r="AU145" s="262" t="s">
        <v>83</v>
      </c>
      <c r="AV145" s="15" t="s">
        <v>8</v>
      </c>
      <c r="AW145" s="15" t="s">
        <v>31</v>
      </c>
      <c r="AX145" s="15" t="s">
        <v>74</v>
      </c>
      <c r="AY145" s="262" t="s">
        <v>126</v>
      </c>
    </row>
    <row r="146" s="13" customFormat="1">
      <c r="A146" s="13"/>
      <c r="B146" s="230"/>
      <c r="C146" s="231"/>
      <c r="D146" s="232" t="s">
        <v>135</v>
      </c>
      <c r="E146" s="233" t="s">
        <v>1</v>
      </c>
      <c r="F146" s="234" t="s">
        <v>182</v>
      </c>
      <c r="G146" s="231"/>
      <c r="H146" s="235">
        <v>60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135</v>
      </c>
      <c r="AU146" s="241" t="s">
        <v>83</v>
      </c>
      <c r="AV146" s="13" t="s">
        <v>83</v>
      </c>
      <c r="AW146" s="13" t="s">
        <v>31</v>
      </c>
      <c r="AX146" s="13" t="s">
        <v>74</v>
      </c>
      <c r="AY146" s="241" t="s">
        <v>126</v>
      </c>
    </row>
    <row r="147" s="13" customFormat="1">
      <c r="A147" s="13"/>
      <c r="B147" s="230"/>
      <c r="C147" s="231"/>
      <c r="D147" s="232" t="s">
        <v>135</v>
      </c>
      <c r="E147" s="233" t="s">
        <v>1</v>
      </c>
      <c r="F147" s="234" t="s">
        <v>183</v>
      </c>
      <c r="G147" s="231"/>
      <c r="H147" s="235">
        <v>48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135</v>
      </c>
      <c r="AU147" s="241" t="s">
        <v>83</v>
      </c>
      <c r="AV147" s="13" t="s">
        <v>83</v>
      </c>
      <c r="AW147" s="13" t="s">
        <v>31</v>
      </c>
      <c r="AX147" s="13" t="s">
        <v>74</v>
      </c>
      <c r="AY147" s="241" t="s">
        <v>126</v>
      </c>
    </row>
    <row r="148" s="14" customFormat="1">
      <c r="A148" s="14"/>
      <c r="B148" s="242"/>
      <c r="C148" s="243"/>
      <c r="D148" s="232" t="s">
        <v>135</v>
      </c>
      <c r="E148" s="244" t="s">
        <v>1</v>
      </c>
      <c r="F148" s="245" t="s">
        <v>143</v>
      </c>
      <c r="G148" s="243"/>
      <c r="H148" s="246">
        <v>108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135</v>
      </c>
      <c r="AU148" s="252" t="s">
        <v>83</v>
      </c>
      <c r="AV148" s="14" t="s">
        <v>133</v>
      </c>
      <c r="AW148" s="14" t="s">
        <v>31</v>
      </c>
      <c r="AX148" s="14" t="s">
        <v>8</v>
      </c>
      <c r="AY148" s="252" t="s">
        <v>126</v>
      </c>
    </row>
    <row r="149" s="2" customFormat="1" ht="24.15" customHeight="1">
      <c r="A149" s="38"/>
      <c r="B149" s="39"/>
      <c r="C149" s="218" t="s">
        <v>176</v>
      </c>
      <c r="D149" s="218" t="s">
        <v>128</v>
      </c>
      <c r="E149" s="219" t="s">
        <v>185</v>
      </c>
      <c r="F149" s="220" t="s">
        <v>186</v>
      </c>
      <c r="G149" s="221" t="s">
        <v>179</v>
      </c>
      <c r="H149" s="222">
        <v>108</v>
      </c>
      <c r="I149" s="223"/>
      <c r="J149" s="222">
        <f>ROUND(I149*H149,0)</f>
        <v>0</v>
      </c>
      <c r="K149" s="220" t="s">
        <v>147</v>
      </c>
      <c r="L149" s="44"/>
      <c r="M149" s="224" t="s">
        <v>1</v>
      </c>
      <c r="N149" s="225" t="s">
        <v>39</v>
      </c>
      <c r="O149" s="91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8" t="s">
        <v>133</v>
      </c>
      <c r="AT149" s="228" t="s">
        <v>128</v>
      </c>
      <c r="AU149" s="228" t="s">
        <v>83</v>
      </c>
      <c r="AY149" s="17" t="s">
        <v>126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7" t="s">
        <v>8</v>
      </c>
      <c r="BK149" s="229">
        <f>ROUND(I149*H149,0)</f>
        <v>0</v>
      </c>
      <c r="BL149" s="17" t="s">
        <v>133</v>
      </c>
      <c r="BM149" s="228" t="s">
        <v>703</v>
      </c>
    </row>
    <row r="150" s="2" customFormat="1" ht="21.75" customHeight="1">
      <c r="A150" s="38"/>
      <c r="B150" s="39"/>
      <c r="C150" s="218" t="s">
        <v>184</v>
      </c>
      <c r="D150" s="218" t="s">
        <v>128</v>
      </c>
      <c r="E150" s="219" t="s">
        <v>189</v>
      </c>
      <c r="F150" s="220" t="s">
        <v>190</v>
      </c>
      <c r="G150" s="221" t="s">
        <v>179</v>
      </c>
      <c r="H150" s="222">
        <v>8376.6000000000004</v>
      </c>
      <c r="I150" s="223"/>
      <c r="J150" s="222">
        <f>ROUND(I150*H150,0)</f>
        <v>0</v>
      </c>
      <c r="K150" s="220" t="s">
        <v>147</v>
      </c>
      <c r="L150" s="44"/>
      <c r="M150" s="224" t="s">
        <v>1</v>
      </c>
      <c r="N150" s="225" t="s">
        <v>39</v>
      </c>
      <c r="O150" s="91"/>
      <c r="P150" s="226">
        <f>O150*H150</f>
        <v>0</v>
      </c>
      <c r="Q150" s="226">
        <v>0.00058</v>
      </c>
      <c r="R150" s="226">
        <f>Q150*H150</f>
        <v>4.858428</v>
      </c>
      <c r="S150" s="226">
        <v>0</v>
      </c>
      <c r="T150" s="22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8" t="s">
        <v>133</v>
      </c>
      <c r="AT150" s="228" t="s">
        <v>128</v>
      </c>
      <c r="AU150" s="228" t="s">
        <v>83</v>
      </c>
      <c r="AY150" s="17" t="s">
        <v>126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7" t="s">
        <v>8</v>
      </c>
      <c r="BK150" s="229">
        <f>ROUND(I150*H150,0)</f>
        <v>0</v>
      </c>
      <c r="BL150" s="17" t="s">
        <v>133</v>
      </c>
      <c r="BM150" s="228" t="s">
        <v>704</v>
      </c>
    </row>
    <row r="151" s="15" customFormat="1">
      <c r="A151" s="15"/>
      <c r="B151" s="253"/>
      <c r="C151" s="254"/>
      <c r="D151" s="232" t="s">
        <v>135</v>
      </c>
      <c r="E151" s="255" t="s">
        <v>1</v>
      </c>
      <c r="F151" s="256" t="s">
        <v>155</v>
      </c>
      <c r="G151" s="254"/>
      <c r="H151" s="255" t="s">
        <v>1</v>
      </c>
      <c r="I151" s="257"/>
      <c r="J151" s="254"/>
      <c r="K151" s="254"/>
      <c r="L151" s="258"/>
      <c r="M151" s="259"/>
      <c r="N151" s="260"/>
      <c r="O151" s="260"/>
      <c r="P151" s="260"/>
      <c r="Q151" s="260"/>
      <c r="R151" s="260"/>
      <c r="S151" s="260"/>
      <c r="T151" s="261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2" t="s">
        <v>135</v>
      </c>
      <c r="AU151" s="262" t="s">
        <v>83</v>
      </c>
      <c r="AV151" s="15" t="s">
        <v>8</v>
      </c>
      <c r="AW151" s="15" t="s">
        <v>31</v>
      </c>
      <c r="AX151" s="15" t="s">
        <v>74</v>
      </c>
      <c r="AY151" s="262" t="s">
        <v>126</v>
      </c>
    </row>
    <row r="152" s="13" customFormat="1">
      <c r="A152" s="13"/>
      <c r="B152" s="230"/>
      <c r="C152" s="231"/>
      <c r="D152" s="232" t="s">
        <v>135</v>
      </c>
      <c r="E152" s="233" t="s">
        <v>1</v>
      </c>
      <c r="F152" s="234" t="s">
        <v>705</v>
      </c>
      <c r="G152" s="231"/>
      <c r="H152" s="235">
        <v>8376.6000000000004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135</v>
      </c>
      <c r="AU152" s="241" t="s">
        <v>83</v>
      </c>
      <c r="AV152" s="13" t="s">
        <v>83</v>
      </c>
      <c r="AW152" s="13" t="s">
        <v>31</v>
      </c>
      <c r="AX152" s="13" t="s">
        <v>8</v>
      </c>
      <c r="AY152" s="241" t="s">
        <v>126</v>
      </c>
    </row>
    <row r="153" s="2" customFormat="1" ht="21.75" customHeight="1">
      <c r="A153" s="38"/>
      <c r="B153" s="39"/>
      <c r="C153" s="218" t="s">
        <v>591</v>
      </c>
      <c r="D153" s="218" t="s">
        <v>128</v>
      </c>
      <c r="E153" s="219" t="s">
        <v>706</v>
      </c>
      <c r="F153" s="220" t="s">
        <v>707</v>
      </c>
      <c r="G153" s="221" t="s">
        <v>179</v>
      </c>
      <c r="H153" s="222">
        <v>52.780000000000001</v>
      </c>
      <c r="I153" s="223"/>
      <c r="J153" s="222">
        <f>ROUND(I153*H153,0)</f>
        <v>0</v>
      </c>
      <c r="K153" s="220" t="s">
        <v>147</v>
      </c>
      <c r="L153" s="44"/>
      <c r="M153" s="224" t="s">
        <v>1</v>
      </c>
      <c r="N153" s="225" t="s">
        <v>39</v>
      </c>
      <c r="O153" s="91"/>
      <c r="P153" s="226">
        <f>O153*H153</f>
        <v>0</v>
      </c>
      <c r="Q153" s="226">
        <v>0.00064000000000000005</v>
      </c>
      <c r="R153" s="226">
        <f>Q153*H153</f>
        <v>0.033779200000000002</v>
      </c>
      <c r="S153" s="226">
        <v>0</v>
      </c>
      <c r="T153" s="22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8" t="s">
        <v>133</v>
      </c>
      <c r="AT153" s="228" t="s">
        <v>128</v>
      </c>
      <c r="AU153" s="228" t="s">
        <v>83</v>
      </c>
      <c r="AY153" s="17" t="s">
        <v>126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7" t="s">
        <v>8</v>
      </c>
      <c r="BK153" s="229">
        <f>ROUND(I153*H153,0)</f>
        <v>0</v>
      </c>
      <c r="BL153" s="17" t="s">
        <v>133</v>
      </c>
      <c r="BM153" s="228" t="s">
        <v>708</v>
      </c>
    </row>
    <row r="154" s="13" customFormat="1">
      <c r="A154" s="13"/>
      <c r="B154" s="230"/>
      <c r="C154" s="231"/>
      <c r="D154" s="232" t="s">
        <v>135</v>
      </c>
      <c r="E154" s="233" t="s">
        <v>1</v>
      </c>
      <c r="F154" s="234" t="s">
        <v>709</v>
      </c>
      <c r="G154" s="231"/>
      <c r="H154" s="235">
        <v>52.780000000000001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135</v>
      </c>
      <c r="AU154" s="241" t="s">
        <v>83</v>
      </c>
      <c r="AV154" s="13" t="s">
        <v>83</v>
      </c>
      <c r="AW154" s="13" t="s">
        <v>31</v>
      </c>
      <c r="AX154" s="13" t="s">
        <v>8</v>
      </c>
      <c r="AY154" s="241" t="s">
        <v>126</v>
      </c>
    </row>
    <row r="155" s="2" customFormat="1" ht="21.75" customHeight="1">
      <c r="A155" s="38"/>
      <c r="B155" s="39"/>
      <c r="C155" s="218" t="s">
        <v>188</v>
      </c>
      <c r="D155" s="218" t="s">
        <v>128</v>
      </c>
      <c r="E155" s="219" t="s">
        <v>197</v>
      </c>
      <c r="F155" s="220" t="s">
        <v>198</v>
      </c>
      <c r="G155" s="221" t="s">
        <v>179</v>
      </c>
      <c r="H155" s="222">
        <v>8376.6000000000004</v>
      </c>
      <c r="I155" s="223"/>
      <c r="J155" s="222">
        <f>ROUND(I155*H155,0)</f>
        <v>0</v>
      </c>
      <c r="K155" s="220" t="s">
        <v>147</v>
      </c>
      <c r="L155" s="44"/>
      <c r="M155" s="224" t="s">
        <v>1</v>
      </c>
      <c r="N155" s="225" t="s">
        <v>39</v>
      </c>
      <c r="O155" s="91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8" t="s">
        <v>133</v>
      </c>
      <c r="AT155" s="228" t="s">
        <v>128</v>
      </c>
      <c r="AU155" s="228" t="s">
        <v>83</v>
      </c>
      <c r="AY155" s="17" t="s">
        <v>126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7" t="s">
        <v>8</v>
      </c>
      <c r="BK155" s="229">
        <f>ROUND(I155*H155,0)</f>
        <v>0</v>
      </c>
      <c r="BL155" s="17" t="s">
        <v>133</v>
      </c>
      <c r="BM155" s="228" t="s">
        <v>710</v>
      </c>
    </row>
    <row r="156" s="2" customFormat="1" ht="21.75" customHeight="1">
      <c r="A156" s="38"/>
      <c r="B156" s="39"/>
      <c r="C156" s="218" t="s">
        <v>599</v>
      </c>
      <c r="D156" s="218" t="s">
        <v>128</v>
      </c>
      <c r="E156" s="219" t="s">
        <v>711</v>
      </c>
      <c r="F156" s="220" t="s">
        <v>712</v>
      </c>
      <c r="G156" s="221" t="s">
        <v>179</v>
      </c>
      <c r="H156" s="222">
        <v>52.780000000000001</v>
      </c>
      <c r="I156" s="223"/>
      <c r="J156" s="222">
        <f>ROUND(I156*H156,0)</f>
        <v>0</v>
      </c>
      <c r="K156" s="220" t="s">
        <v>147</v>
      </c>
      <c r="L156" s="44"/>
      <c r="M156" s="224" t="s">
        <v>1</v>
      </c>
      <c r="N156" s="225" t="s">
        <v>39</v>
      </c>
      <c r="O156" s="91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8" t="s">
        <v>133</v>
      </c>
      <c r="AT156" s="228" t="s">
        <v>128</v>
      </c>
      <c r="AU156" s="228" t="s">
        <v>83</v>
      </c>
      <c r="AY156" s="17" t="s">
        <v>126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7" t="s">
        <v>8</v>
      </c>
      <c r="BK156" s="229">
        <f>ROUND(I156*H156,0)</f>
        <v>0</v>
      </c>
      <c r="BL156" s="17" t="s">
        <v>133</v>
      </c>
      <c r="BM156" s="228" t="s">
        <v>713</v>
      </c>
    </row>
    <row r="157" s="13" customFormat="1">
      <c r="A157" s="13"/>
      <c r="B157" s="230"/>
      <c r="C157" s="231"/>
      <c r="D157" s="232" t="s">
        <v>135</v>
      </c>
      <c r="E157" s="233" t="s">
        <v>1</v>
      </c>
      <c r="F157" s="234" t="s">
        <v>714</v>
      </c>
      <c r="G157" s="231"/>
      <c r="H157" s="235">
        <v>52.780000000000001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135</v>
      </c>
      <c r="AU157" s="241" t="s">
        <v>83</v>
      </c>
      <c r="AV157" s="13" t="s">
        <v>83</v>
      </c>
      <c r="AW157" s="13" t="s">
        <v>31</v>
      </c>
      <c r="AX157" s="13" t="s">
        <v>8</v>
      </c>
      <c r="AY157" s="241" t="s">
        <v>126</v>
      </c>
    </row>
    <row r="158" s="2" customFormat="1" ht="33" customHeight="1">
      <c r="A158" s="38"/>
      <c r="B158" s="39"/>
      <c r="C158" s="218" t="s">
        <v>196</v>
      </c>
      <c r="D158" s="218" t="s">
        <v>128</v>
      </c>
      <c r="E158" s="219" t="s">
        <v>201</v>
      </c>
      <c r="F158" s="220" t="s">
        <v>202</v>
      </c>
      <c r="G158" s="221" t="s">
        <v>139</v>
      </c>
      <c r="H158" s="222">
        <v>3070.9200000000001</v>
      </c>
      <c r="I158" s="223"/>
      <c r="J158" s="222">
        <f>ROUND(I158*H158,0)</f>
        <v>0</v>
      </c>
      <c r="K158" s="220" t="s">
        <v>147</v>
      </c>
      <c r="L158" s="44"/>
      <c r="M158" s="224" t="s">
        <v>1</v>
      </c>
      <c r="N158" s="225" t="s">
        <v>39</v>
      </c>
      <c r="O158" s="91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8" t="s">
        <v>133</v>
      </c>
      <c r="AT158" s="228" t="s">
        <v>128</v>
      </c>
      <c r="AU158" s="228" t="s">
        <v>83</v>
      </c>
      <c r="AY158" s="17" t="s">
        <v>126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7" t="s">
        <v>8</v>
      </c>
      <c r="BK158" s="229">
        <f>ROUND(I158*H158,0)</f>
        <v>0</v>
      </c>
      <c r="BL158" s="17" t="s">
        <v>133</v>
      </c>
      <c r="BM158" s="228" t="s">
        <v>715</v>
      </c>
    </row>
    <row r="159" s="15" customFormat="1">
      <c r="A159" s="15"/>
      <c r="B159" s="253"/>
      <c r="C159" s="254"/>
      <c r="D159" s="232" t="s">
        <v>135</v>
      </c>
      <c r="E159" s="255" t="s">
        <v>1</v>
      </c>
      <c r="F159" s="256" t="s">
        <v>204</v>
      </c>
      <c r="G159" s="254"/>
      <c r="H159" s="255" t="s">
        <v>1</v>
      </c>
      <c r="I159" s="257"/>
      <c r="J159" s="254"/>
      <c r="K159" s="254"/>
      <c r="L159" s="258"/>
      <c r="M159" s="259"/>
      <c r="N159" s="260"/>
      <c r="O159" s="260"/>
      <c r="P159" s="260"/>
      <c r="Q159" s="260"/>
      <c r="R159" s="260"/>
      <c r="S159" s="260"/>
      <c r="T159" s="261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2" t="s">
        <v>135</v>
      </c>
      <c r="AU159" s="262" t="s">
        <v>83</v>
      </c>
      <c r="AV159" s="15" t="s">
        <v>8</v>
      </c>
      <c r="AW159" s="15" t="s">
        <v>31</v>
      </c>
      <c r="AX159" s="15" t="s">
        <v>74</v>
      </c>
      <c r="AY159" s="262" t="s">
        <v>126</v>
      </c>
    </row>
    <row r="160" s="13" customFormat="1">
      <c r="A160" s="13"/>
      <c r="B160" s="230"/>
      <c r="C160" s="231"/>
      <c r="D160" s="232" t="s">
        <v>135</v>
      </c>
      <c r="E160" s="233" t="s">
        <v>1</v>
      </c>
      <c r="F160" s="234" t="s">
        <v>716</v>
      </c>
      <c r="G160" s="231"/>
      <c r="H160" s="235">
        <v>3070.9200000000001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135</v>
      </c>
      <c r="AU160" s="241" t="s">
        <v>83</v>
      </c>
      <c r="AV160" s="13" t="s">
        <v>83</v>
      </c>
      <c r="AW160" s="13" t="s">
        <v>31</v>
      </c>
      <c r="AX160" s="13" t="s">
        <v>8</v>
      </c>
      <c r="AY160" s="241" t="s">
        <v>126</v>
      </c>
    </row>
    <row r="161" s="2" customFormat="1" ht="24.15" customHeight="1">
      <c r="A161" s="38"/>
      <c r="B161" s="39"/>
      <c r="C161" s="218" t="s">
        <v>200</v>
      </c>
      <c r="D161" s="218" t="s">
        <v>128</v>
      </c>
      <c r="E161" s="219" t="s">
        <v>210</v>
      </c>
      <c r="F161" s="220" t="s">
        <v>211</v>
      </c>
      <c r="G161" s="221" t="s">
        <v>139</v>
      </c>
      <c r="H161" s="222">
        <v>3070.9200000000001</v>
      </c>
      <c r="I161" s="223"/>
      <c r="J161" s="222">
        <f>ROUND(I161*H161,0)</f>
        <v>0</v>
      </c>
      <c r="K161" s="220" t="s">
        <v>147</v>
      </c>
      <c r="L161" s="44"/>
      <c r="M161" s="224" t="s">
        <v>1</v>
      </c>
      <c r="N161" s="225" t="s">
        <v>39</v>
      </c>
      <c r="O161" s="91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8" t="s">
        <v>133</v>
      </c>
      <c r="AT161" s="228" t="s">
        <v>128</v>
      </c>
      <c r="AU161" s="228" t="s">
        <v>83</v>
      </c>
      <c r="AY161" s="17" t="s">
        <v>126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7" t="s">
        <v>8</v>
      </c>
      <c r="BK161" s="229">
        <f>ROUND(I161*H161,0)</f>
        <v>0</v>
      </c>
      <c r="BL161" s="17" t="s">
        <v>133</v>
      </c>
      <c r="BM161" s="228" t="s">
        <v>717</v>
      </c>
    </row>
    <row r="162" s="2" customFormat="1" ht="24.15" customHeight="1">
      <c r="A162" s="38"/>
      <c r="B162" s="39"/>
      <c r="C162" s="218" t="s">
        <v>209</v>
      </c>
      <c r="D162" s="218" t="s">
        <v>128</v>
      </c>
      <c r="E162" s="219" t="s">
        <v>214</v>
      </c>
      <c r="F162" s="220" t="s">
        <v>215</v>
      </c>
      <c r="G162" s="221" t="s">
        <v>216</v>
      </c>
      <c r="H162" s="222">
        <v>5220.5600000000004</v>
      </c>
      <c r="I162" s="223"/>
      <c r="J162" s="222">
        <f>ROUND(I162*H162,0)</f>
        <v>0</v>
      </c>
      <c r="K162" s="220" t="s">
        <v>147</v>
      </c>
      <c r="L162" s="44"/>
      <c r="M162" s="224" t="s">
        <v>1</v>
      </c>
      <c r="N162" s="225" t="s">
        <v>39</v>
      </c>
      <c r="O162" s="91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8" t="s">
        <v>133</v>
      </c>
      <c r="AT162" s="228" t="s">
        <v>128</v>
      </c>
      <c r="AU162" s="228" t="s">
        <v>83</v>
      </c>
      <c r="AY162" s="17" t="s">
        <v>126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7" t="s">
        <v>8</v>
      </c>
      <c r="BK162" s="229">
        <f>ROUND(I162*H162,0)</f>
        <v>0</v>
      </c>
      <c r="BL162" s="17" t="s">
        <v>133</v>
      </c>
      <c r="BM162" s="228" t="s">
        <v>718</v>
      </c>
    </row>
    <row r="163" s="13" customFormat="1">
      <c r="A163" s="13"/>
      <c r="B163" s="230"/>
      <c r="C163" s="231"/>
      <c r="D163" s="232" t="s">
        <v>135</v>
      </c>
      <c r="E163" s="233" t="s">
        <v>1</v>
      </c>
      <c r="F163" s="234" t="s">
        <v>719</v>
      </c>
      <c r="G163" s="231"/>
      <c r="H163" s="235">
        <v>5220.5600000000004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135</v>
      </c>
      <c r="AU163" s="241" t="s">
        <v>83</v>
      </c>
      <c r="AV163" s="13" t="s">
        <v>83</v>
      </c>
      <c r="AW163" s="13" t="s">
        <v>31</v>
      </c>
      <c r="AX163" s="13" t="s">
        <v>8</v>
      </c>
      <c r="AY163" s="241" t="s">
        <v>126</v>
      </c>
    </row>
    <row r="164" s="2" customFormat="1" ht="37.8" customHeight="1">
      <c r="A164" s="38"/>
      <c r="B164" s="39"/>
      <c r="C164" s="218" t="s">
        <v>9</v>
      </c>
      <c r="D164" s="218" t="s">
        <v>128</v>
      </c>
      <c r="E164" s="219" t="s">
        <v>720</v>
      </c>
      <c r="F164" s="220" t="s">
        <v>721</v>
      </c>
      <c r="G164" s="221" t="s">
        <v>139</v>
      </c>
      <c r="H164" s="222">
        <v>3963.4299999999998</v>
      </c>
      <c r="I164" s="223"/>
      <c r="J164" s="222">
        <f>ROUND(I164*H164,0)</f>
        <v>0</v>
      </c>
      <c r="K164" s="220" t="s">
        <v>147</v>
      </c>
      <c r="L164" s="44"/>
      <c r="M164" s="224" t="s">
        <v>1</v>
      </c>
      <c r="N164" s="225" t="s">
        <v>39</v>
      </c>
      <c r="O164" s="91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8" t="s">
        <v>133</v>
      </c>
      <c r="AT164" s="228" t="s">
        <v>128</v>
      </c>
      <c r="AU164" s="228" t="s">
        <v>83</v>
      </c>
      <c r="AY164" s="17" t="s">
        <v>126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7" t="s">
        <v>8</v>
      </c>
      <c r="BK164" s="229">
        <f>ROUND(I164*H164,0)</f>
        <v>0</v>
      </c>
      <c r="BL164" s="17" t="s">
        <v>133</v>
      </c>
      <c r="BM164" s="228" t="s">
        <v>722</v>
      </c>
    </row>
    <row r="165" s="15" customFormat="1">
      <c r="A165" s="15"/>
      <c r="B165" s="253"/>
      <c r="C165" s="254"/>
      <c r="D165" s="232" t="s">
        <v>135</v>
      </c>
      <c r="E165" s="255" t="s">
        <v>1</v>
      </c>
      <c r="F165" s="256" t="s">
        <v>723</v>
      </c>
      <c r="G165" s="254"/>
      <c r="H165" s="255" t="s">
        <v>1</v>
      </c>
      <c r="I165" s="257"/>
      <c r="J165" s="254"/>
      <c r="K165" s="254"/>
      <c r="L165" s="258"/>
      <c r="M165" s="259"/>
      <c r="N165" s="260"/>
      <c r="O165" s="260"/>
      <c r="P165" s="260"/>
      <c r="Q165" s="260"/>
      <c r="R165" s="260"/>
      <c r="S165" s="260"/>
      <c r="T165" s="261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2" t="s">
        <v>135</v>
      </c>
      <c r="AU165" s="262" t="s">
        <v>83</v>
      </c>
      <c r="AV165" s="15" t="s">
        <v>8</v>
      </c>
      <c r="AW165" s="15" t="s">
        <v>31</v>
      </c>
      <c r="AX165" s="15" t="s">
        <v>74</v>
      </c>
      <c r="AY165" s="262" t="s">
        <v>126</v>
      </c>
    </row>
    <row r="166" s="13" customFormat="1">
      <c r="A166" s="13"/>
      <c r="B166" s="230"/>
      <c r="C166" s="231"/>
      <c r="D166" s="232" t="s">
        <v>135</v>
      </c>
      <c r="E166" s="233" t="s">
        <v>1</v>
      </c>
      <c r="F166" s="234" t="s">
        <v>724</v>
      </c>
      <c r="G166" s="231"/>
      <c r="H166" s="235">
        <v>1450.4500000000001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135</v>
      </c>
      <c r="AU166" s="241" t="s">
        <v>83</v>
      </c>
      <c r="AV166" s="13" t="s">
        <v>83</v>
      </c>
      <c r="AW166" s="13" t="s">
        <v>31</v>
      </c>
      <c r="AX166" s="13" t="s">
        <v>74</v>
      </c>
      <c r="AY166" s="241" t="s">
        <v>126</v>
      </c>
    </row>
    <row r="167" s="13" customFormat="1">
      <c r="A167" s="13"/>
      <c r="B167" s="230"/>
      <c r="C167" s="231"/>
      <c r="D167" s="232" t="s">
        <v>135</v>
      </c>
      <c r="E167" s="233" t="s">
        <v>1</v>
      </c>
      <c r="F167" s="234" t="s">
        <v>693</v>
      </c>
      <c r="G167" s="231"/>
      <c r="H167" s="235">
        <v>2512.98</v>
      </c>
      <c r="I167" s="236"/>
      <c r="J167" s="231"/>
      <c r="K167" s="231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135</v>
      </c>
      <c r="AU167" s="241" t="s">
        <v>83</v>
      </c>
      <c r="AV167" s="13" t="s">
        <v>83</v>
      </c>
      <c r="AW167" s="13" t="s">
        <v>31</v>
      </c>
      <c r="AX167" s="13" t="s">
        <v>74</v>
      </c>
      <c r="AY167" s="241" t="s">
        <v>126</v>
      </c>
    </row>
    <row r="168" s="14" customFormat="1">
      <c r="A168" s="14"/>
      <c r="B168" s="242"/>
      <c r="C168" s="243"/>
      <c r="D168" s="232" t="s">
        <v>135</v>
      </c>
      <c r="E168" s="244" t="s">
        <v>1</v>
      </c>
      <c r="F168" s="245" t="s">
        <v>143</v>
      </c>
      <c r="G168" s="243"/>
      <c r="H168" s="246">
        <v>3963.4299999999998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135</v>
      </c>
      <c r="AU168" s="252" t="s">
        <v>83</v>
      </c>
      <c r="AV168" s="14" t="s">
        <v>133</v>
      </c>
      <c r="AW168" s="14" t="s">
        <v>31</v>
      </c>
      <c r="AX168" s="14" t="s">
        <v>8</v>
      </c>
      <c r="AY168" s="252" t="s">
        <v>126</v>
      </c>
    </row>
    <row r="169" s="2" customFormat="1" ht="16.5" customHeight="1">
      <c r="A169" s="38"/>
      <c r="B169" s="39"/>
      <c r="C169" s="263" t="s">
        <v>578</v>
      </c>
      <c r="D169" s="263" t="s">
        <v>171</v>
      </c>
      <c r="E169" s="264" t="s">
        <v>238</v>
      </c>
      <c r="F169" s="265" t="s">
        <v>239</v>
      </c>
      <c r="G169" s="266" t="s">
        <v>216</v>
      </c>
      <c r="H169" s="267">
        <v>3567.0900000000001</v>
      </c>
      <c r="I169" s="268"/>
      <c r="J169" s="267">
        <f>ROUND(I169*H169,0)</f>
        <v>0</v>
      </c>
      <c r="K169" s="265" t="s">
        <v>147</v>
      </c>
      <c r="L169" s="269"/>
      <c r="M169" s="270" t="s">
        <v>1</v>
      </c>
      <c r="N169" s="271" t="s">
        <v>39</v>
      </c>
      <c r="O169" s="91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8" t="s">
        <v>170</v>
      </c>
      <c r="AT169" s="228" t="s">
        <v>171</v>
      </c>
      <c r="AU169" s="228" t="s">
        <v>83</v>
      </c>
      <c r="AY169" s="17" t="s">
        <v>126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7" t="s">
        <v>8</v>
      </c>
      <c r="BK169" s="229">
        <f>ROUND(I169*H169,0)</f>
        <v>0</v>
      </c>
      <c r="BL169" s="17" t="s">
        <v>133</v>
      </c>
      <c r="BM169" s="228" t="s">
        <v>725</v>
      </c>
    </row>
    <row r="170" s="13" customFormat="1">
      <c r="A170" s="13"/>
      <c r="B170" s="230"/>
      <c r="C170" s="231"/>
      <c r="D170" s="232" t="s">
        <v>135</v>
      </c>
      <c r="E170" s="233" t="s">
        <v>1</v>
      </c>
      <c r="F170" s="234" t="s">
        <v>726</v>
      </c>
      <c r="G170" s="231"/>
      <c r="H170" s="235">
        <v>3567.0900000000001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135</v>
      </c>
      <c r="AU170" s="241" t="s">
        <v>83</v>
      </c>
      <c r="AV170" s="13" t="s">
        <v>83</v>
      </c>
      <c r="AW170" s="13" t="s">
        <v>31</v>
      </c>
      <c r="AX170" s="13" t="s">
        <v>8</v>
      </c>
      <c r="AY170" s="241" t="s">
        <v>126</v>
      </c>
    </row>
    <row r="171" s="2" customFormat="1" ht="24.15" customHeight="1">
      <c r="A171" s="38"/>
      <c r="B171" s="39"/>
      <c r="C171" s="218" t="s">
        <v>607</v>
      </c>
      <c r="D171" s="218" t="s">
        <v>128</v>
      </c>
      <c r="E171" s="219" t="s">
        <v>727</v>
      </c>
      <c r="F171" s="220" t="s">
        <v>728</v>
      </c>
      <c r="G171" s="221" t="s">
        <v>139</v>
      </c>
      <c r="H171" s="222">
        <v>26.109999999999999</v>
      </c>
      <c r="I171" s="223"/>
      <c r="J171" s="222">
        <f>ROUND(I171*H171,0)</f>
        <v>0</v>
      </c>
      <c r="K171" s="220" t="s">
        <v>147</v>
      </c>
      <c r="L171" s="44"/>
      <c r="M171" s="224" t="s">
        <v>1</v>
      </c>
      <c r="N171" s="225" t="s">
        <v>39</v>
      </c>
      <c r="O171" s="91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8" t="s">
        <v>133</v>
      </c>
      <c r="AT171" s="228" t="s">
        <v>128</v>
      </c>
      <c r="AU171" s="228" t="s">
        <v>83</v>
      </c>
      <c r="AY171" s="17" t="s">
        <v>126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7" t="s">
        <v>8</v>
      </c>
      <c r="BK171" s="229">
        <f>ROUND(I171*H171,0)</f>
        <v>0</v>
      </c>
      <c r="BL171" s="17" t="s">
        <v>133</v>
      </c>
      <c r="BM171" s="228" t="s">
        <v>729</v>
      </c>
    </row>
    <row r="172" s="13" customFormat="1">
      <c r="A172" s="13"/>
      <c r="B172" s="230"/>
      <c r="C172" s="231"/>
      <c r="D172" s="232" t="s">
        <v>135</v>
      </c>
      <c r="E172" s="233" t="s">
        <v>1</v>
      </c>
      <c r="F172" s="234" t="s">
        <v>730</v>
      </c>
      <c r="G172" s="231"/>
      <c r="H172" s="235">
        <v>26.109999999999999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135</v>
      </c>
      <c r="AU172" s="241" t="s">
        <v>83</v>
      </c>
      <c r="AV172" s="13" t="s">
        <v>83</v>
      </c>
      <c r="AW172" s="13" t="s">
        <v>31</v>
      </c>
      <c r="AX172" s="13" t="s">
        <v>8</v>
      </c>
      <c r="AY172" s="241" t="s">
        <v>126</v>
      </c>
    </row>
    <row r="173" s="2" customFormat="1" ht="24.15" customHeight="1">
      <c r="A173" s="38"/>
      <c r="B173" s="39"/>
      <c r="C173" s="218" t="s">
        <v>219</v>
      </c>
      <c r="D173" s="218" t="s">
        <v>128</v>
      </c>
      <c r="E173" s="219" t="s">
        <v>229</v>
      </c>
      <c r="F173" s="220" t="s">
        <v>230</v>
      </c>
      <c r="G173" s="221" t="s">
        <v>139</v>
      </c>
      <c r="H173" s="222">
        <v>846.05999999999995</v>
      </c>
      <c r="I173" s="223"/>
      <c r="J173" s="222">
        <f>ROUND(I173*H173,0)</f>
        <v>0</v>
      </c>
      <c r="K173" s="220" t="s">
        <v>147</v>
      </c>
      <c r="L173" s="44"/>
      <c r="M173" s="224" t="s">
        <v>1</v>
      </c>
      <c r="N173" s="225" t="s">
        <v>39</v>
      </c>
      <c r="O173" s="91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8" t="s">
        <v>133</v>
      </c>
      <c r="AT173" s="228" t="s">
        <v>128</v>
      </c>
      <c r="AU173" s="228" t="s">
        <v>83</v>
      </c>
      <c r="AY173" s="17" t="s">
        <v>126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7" t="s">
        <v>8</v>
      </c>
      <c r="BK173" s="229">
        <f>ROUND(I173*H173,0)</f>
        <v>0</v>
      </c>
      <c r="BL173" s="17" t="s">
        <v>133</v>
      </c>
      <c r="BM173" s="228" t="s">
        <v>731</v>
      </c>
    </row>
    <row r="174" s="15" customFormat="1">
      <c r="A174" s="15"/>
      <c r="B174" s="253"/>
      <c r="C174" s="254"/>
      <c r="D174" s="232" t="s">
        <v>135</v>
      </c>
      <c r="E174" s="255" t="s">
        <v>1</v>
      </c>
      <c r="F174" s="256" t="s">
        <v>204</v>
      </c>
      <c r="G174" s="254"/>
      <c r="H174" s="255" t="s">
        <v>1</v>
      </c>
      <c r="I174" s="257"/>
      <c r="J174" s="254"/>
      <c r="K174" s="254"/>
      <c r="L174" s="258"/>
      <c r="M174" s="259"/>
      <c r="N174" s="260"/>
      <c r="O174" s="260"/>
      <c r="P174" s="260"/>
      <c r="Q174" s="260"/>
      <c r="R174" s="260"/>
      <c r="S174" s="260"/>
      <c r="T174" s="261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2" t="s">
        <v>135</v>
      </c>
      <c r="AU174" s="262" t="s">
        <v>83</v>
      </c>
      <c r="AV174" s="15" t="s">
        <v>8</v>
      </c>
      <c r="AW174" s="15" t="s">
        <v>31</v>
      </c>
      <c r="AX174" s="15" t="s">
        <v>74</v>
      </c>
      <c r="AY174" s="262" t="s">
        <v>126</v>
      </c>
    </row>
    <row r="175" s="13" customFormat="1">
      <c r="A175" s="13"/>
      <c r="B175" s="230"/>
      <c r="C175" s="231"/>
      <c r="D175" s="232" t="s">
        <v>135</v>
      </c>
      <c r="E175" s="233" t="s">
        <v>1</v>
      </c>
      <c r="F175" s="234" t="s">
        <v>732</v>
      </c>
      <c r="G175" s="231"/>
      <c r="H175" s="235">
        <v>846.05999999999995</v>
      </c>
      <c r="I175" s="236"/>
      <c r="J175" s="231"/>
      <c r="K175" s="231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135</v>
      </c>
      <c r="AU175" s="241" t="s">
        <v>83</v>
      </c>
      <c r="AV175" s="13" t="s">
        <v>83</v>
      </c>
      <c r="AW175" s="13" t="s">
        <v>31</v>
      </c>
      <c r="AX175" s="13" t="s">
        <v>8</v>
      </c>
      <c r="AY175" s="241" t="s">
        <v>126</v>
      </c>
    </row>
    <row r="176" s="2" customFormat="1" ht="16.5" customHeight="1">
      <c r="A176" s="38"/>
      <c r="B176" s="39"/>
      <c r="C176" s="263" t="s">
        <v>228</v>
      </c>
      <c r="D176" s="263" t="s">
        <v>171</v>
      </c>
      <c r="E176" s="264" t="s">
        <v>238</v>
      </c>
      <c r="F176" s="265" t="s">
        <v>239</v>
      </c>
      <c r="G176" s="266" t="s">
        <v>216</v>
      </c>
      <c r="H176" s="267">
        <v>1522.9100000000001</v>
      </c>
      <c r="I176" s="268"/>
      <c r="J176" s="267">
        <f>ROUND(I176*H176,0)</f>
        <v>0</v>
      </c>
      <c r="K176" s="265" t="s">
        <v>147</v>
      </c>
      <c r="L176" s="269"/>
      <c r="M176" s="270" t="s">
        <v>1</v>
      </c>
      <c r="N176" s="271" t="s">
        <v>39</v>
      </c>
      <c r="O176" s="91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8" t="s">
        <v>170</v>
      </c>
      <c r="AT176" s="228" t="s">
        <v>171</v>
      </c>
      <c r="AU176" s="228" t="s">
        <v>83</v>
      </c>
      <c r="AY176" s="17" t="s">
        <v>126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7" t="s">
        <v>8</v>
      </c>
      <c r="BK176" s="229">
        <f>ROUND(I176*H176,0)</f>
        <v>0</v>
      </c>
      <c r="BL176" s="17" t="s">
        <v>133</v>
      </c>
      <c r="BM176" s="228" t="s">
        <v>733</v>
      </c>
    </row>
    <row r="177" s="13" customFormat="1">
      <c r="A177" s="13"/>
      <c r="B177" s="230"/>
      <c r="C177" s="231"/>
      <c r="D177" s="232" t="s">
        <v>135</v>
      </c>
      <c r="E177" s="233" t="s">
        <v>1</v>
      </c>
      <c r="F177" s="234" t="s">
        <v>734</v>
      </c>
      <c r="G177" s="231"/>
      <c r="H177" s="235">
        <v>1522.9100000000001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135</v>
      </c>
      <c r="AU177" s="241" t="s">
        <v>83</v>
      </c>
      <c r="AV177" s="13" t="s">
        <v>83</v>
      </c>
      <c r="AW177" s="13" t="s">
        <v>31</v>
      </c>
      <c r="AX177" s="13" t="s">
        <v>8</v>
      </c>
      <c r="AY177" s="241" t="s">
        <v>126</v>
      </c>
    </row>
    <row r="178" s="12" customFormat="1" ht="22.8" customHeight="1">
      <c r="A178" s="12"/>
      <c r="B178" s="202"/>
      <c r="C178" s="203"/>
      <c r="D178" s="204" t="s">
        <v>73</v>
      </c>
      <c r="E178" s="216" t="s">
        <v>133</v>
      </c>
      <c r="F178" s="216" t="s">
        <v>271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SUM(P179:P184)</f>
        <v>0</v>
      </c>
      <c r="Q178" s="210"/>
      <c r="R178" s="211">
        <f>SUM(R179:R184)</f>
        <v>0.21853800000000001</v>
      </c>
      <c r="S178" s="210"/>
      <c r="T178" s="212">
        <f>SUM(T179:T184)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8</v>
      </c>
      <c r="AT178" s="214" t="s">
        <v>73</v>
      </c>
      <c r="AU178" s="214" t="s">
        <v>8</v>
      </c>
      <c r="AY178" s="213" t="s">
        <v>126</v>
      </c>
      <c r="BK178" s="215">
        <f>SUM(BK179:BK184)</f>
        <v>0</v>
      </c>
    </row>
    <row r="179" s="2" customFormat="1" ht="16.5" customHeight="1">
      <c r="A179" s="38"/>
      <c r="B179" s="39"/>
      <c r="C179" s="218" t="s">
        <v>237</v>
      </c>
      <c r="D179" s="218" t="s">
        <v>128</v>
      </c>
      <c r="E179" s="219" t="s">
        <v>273</v>
      </c>
      <c r="F179" s="220" t="s">
        <v>274</v>
      </c>
      <c r="G179" s="221" t="s">
        <v>139</v>
      </c>
      <c r="H179" s="222">
        <v>216.47</v>
      </c>
      <c r="I179" s="223"/>
      <c r="J179" s="222">
        <f>ROUND(I179*H179,0)</f>
        <v>0</v>
      </c>
      <c r="K179" s="220" t="s">
        <v>132</v>
      </c>
      <c r="L179" s="44"/>
      <c r="M179" s="224" t="s">
        <v>1</v>
      </c>
      <c r="N179" s="225" t="s">
        <v>39</v>
      </c>
      <c r="O179" s="91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8" t="s">
        <v>133</v>
      </c>
      <c r="AT179" s="228" t="s">
        <v>128</v>
      </c>
      <c r="AU179" s="228" t="s">
        <v>83</v>
      </c>
      <c r="AY179" s="17" t="s">
        <v>126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7" t="s">
        <v>8</v>
      </c>
      <c r="BK179" s="229">
        <f>ROUND(I179*H179,0)</f>
        <v>0</v>
      </c>
      <c r="BL179" s="17" t="s">
        <v>133</v>
      </c>
      <c r="BM179" s="228" t="s">
        <v>735</v>
      </c>
    </row>
    <row r="180" s="13" customFormat="1">
      <c r="A180" s="13"/>
      <c r="B180" s="230"/>
      <c r="C180" s="231"/>
      <c r="D180" s="232" t="s">
        <v>135</v>
      </c>
      <c r="E180" s="233" t="s">
        <v>1</v>
      </c>
      <c r="F180" s="234" t="s">
        <v>736</v>
      </c>
      <c r="G180" s="231"/>
      <c r="H180" s="235">
        <v>216.47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135</v>
      </c>
      <c r="AU180" s="241" t="s">
        <v>83</v>
      </c>
      <c r="AV180" s="13" t="s">
        <v>83</v>
      </c>
      <c r="AW180" s="13" t="s">
        <v>31</v>
      </c>
      <c r="AX180" s="13" t="s">
        <v>8</v>
      </c>
      <c r="AY180" s="241" t="s">
        <v>126</v>
      </c>
    </row>
    <row r="181" s="2" customFormat="1" ht="24.15" customHeight="1">
      <c r="A181" s="38"/>
      <c r="B181" s="39"/>
      <c r="C181" s="218" t="s">
        <v>243</v>
      </c>
      <c r="D181" s="218" t="s">
        <v>128</v>
      </c>
      <c r="E181" s="219" t="s">
        <v>278</v>
      </c>
      <c r="F181" s="220" t="s">
        <v>279</v>
      </c>
      <c r="G181" s="221" t="s">
        <v>139</v>
      </c>
      <c r="H181" s="222">
        <v>2.5699999999999998</v>
      </c>
      <c r="I181" s="223"/>
      <c r="J181" s="222">
        <f>ROUND(I181*H181,0)</f>
        <v>0</v>
      </c>
      <c r="K181" s="220" t="s">
        <v>147</v>
      </c>
      <c r="L181" s="44"/>
      <c r="M181" s="224" t="s">
        <v>1</v>
      </c>
      <c r="N181" s="225" t="s">
        <v>39</v>
      </c>
      <c r="O181" s="91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8" t="s">
        <v>133</v>
      </c>
      <c r="AT181" s="228" t="s">
        <v>128</v>
      </c>
      <c r="AU181" s="228" t="s">
        <v>83</v>
      </c>
      <c r="AY181" s="17" t="s">
        <v>126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7" t="s">
        <v>8</v>
      </c>
      <c r="BK181" s="229">
        <f>ROUND(I181*H181,0)</f>
        <v>0</v>
      </c>
      <c r="BL181" s="17" t="s">
        <v>133</v>
      </c>
      <c r="BM181" s="228" t="s">
        <v>737</v>
      </c>
    </row>
    <row r="182" s="13" customFormat="1">
      <c r="A182" s="13"/>
      <c r="B182" s="230"/>
      <c r="C182" s="231"/>
      <c r="D182" s="232" t="s">
        <v>135</v>
      </c>
      <c r="E182" s="233" t="s">
        <v>1</v>
      </c>
      <c r="F182" s="234" t="s">
        <v>281</v>
      </c>
      <c r="G182" s="231"/>
      <c r="H182" s="235">
        <v>2.5699999999999998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135</v>
      </c>
      <c r="AU182" s="241" t="s">
        <v>83</v>
      </c>
      <c r="AV182" s="13" t="s">
        <v>83</v>
      </c>
      <c r="AW182" s="13" t="s">
        <v>31</v>
      </c>
      <c r="AX182" s="13" t="s">
        <v>8</v>
      </c>
      <c r="AY182" s="241" t="s">
        <v>126</v>
      </c>
    </row>
    <row r="183" s="2" customFormat="1" ht="16.5" customHeight="1">
      <c r="A183" s="38"/>
      <c r="B183" s="39"/>
      <c r="C183" s="218" t="s">
        <v>248</v>
      </c>
      <c r="D183" s="218" t="s">
        <v>128</v>
      </c>
      <c r="E183" s="219" t="s">
        <v>283</v>
      </c>
      <c r="F183" s="220" t="s">
        <v>284</v>
      </c>
      <c r="G183" s="221" t="s">
        <v>179</v>
      </c>
      <c r="H183" s="222">
        <v>34.200000000000003</v>
      </c>
      <c r="I183" s="223"/>
      <c r="J183" s="222">
        <f>ROUND(I183*H183,0)</f>
        <v>0</v>
      </c>
      <c r="K183" s="220" t="s">
        <v>147</v>
      </c>
      <c r="L183" s="44"/>
      <c r="M183" s="224" t="s">
        <v>1</v>
      </c>
      <c r="N183" s="225" t="s">
        <v>39</v>
      </c>
      <c r="O183" s="91"/>
      <c r="P183" s="226">
        <f>O183*H183</f>
        <v>0</v>
      </c>
      <c r="Q183" s="226">
        <v>0.0063899999999999998</v>
      </c>
      <c r="R183" s="226">
        <f>Q183*H183</f>
        <v>0.21853800000000001</v>
      </c>
      <c r="S183" s="226">
        <v>0</v>
      </c>
      <c r="T183" s="22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8" t="s">
        <v>133</v>
      </c>
      <c r="AT183" s="228" t="s">
        <v>128</v>
      </c>
      <c r="AU183" s="228" t="s">
        <v>83</v>
      </c>
      <c r="AY183" s="17" t="s">
        <v>126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7" t="s">
        <v>8</v>
      </c>
      <c r="BK183" s="229">
        <f>ROUND(I183*H183,0)</f>
        <v>0</v>
      </c>
      <c r="BL183" s="17" t="s">
        <v>133</v>
      </c>
      <c r="BM183" s="228" t="s">
        <v>738</v>
      </c>
    </row>
    <row r="184" s="13" customFormat="1">
      <c r="A184" s="13"/>
      <c r="B184" s="230"/>
      <c r="C184" s="231"/>
      <c r="D184" s="232" t="s">
        <v>135</v>
      </c>
      <c r="E184" s="233" t="s">
        <v>1</v>
      </c>
      <c r="F184" s="234" t="s">
        <v>286</v>
      </c>
      <c r="G184" s="231"/>
      <c r="H184" s="235">
        <v>34.200000000000003</v>
      </c>
      <c r="I184" s="236"/>
      <c r="J184" s="231"/>
      <c r="K184" s="231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135</v>
      </c>
      <c r="AU184" s="241" t="s">
        <v>83</v>
      </c>
      <c r="AV184" s="13" t="s">
        <v>83</v>
      </c>
      <c r="AW184" s="13" t="s">
        <v>31</v>
      </c>
      <c r="AX184" s="13" t="s">
        <v>8</v>
      </c>
      <c r="AY184" s="241" t="s">
        <v>126</v>
      </c>
    </row>
    <row r="185" s="12" customFormat="1" ht="22.8" customHeight="1">
      <c r="A185" s="12"/>
      <c r="B185" s="202"/>
      <c r="C185" s="203"/>
      <c r="D185" s="204" t="s">
        <v>73</v>
      </c>
      <c r="E185" s="216" t="s">
        <v>165</v>
      </c>
      <c r="F185" s="216" t="s">
        <v>739</v>
      </c>
      <c r="G185" s="203"/>
      <c r="H185" s="203"/>
      <c r="I185" s="206"/>
      <c r="J185" s="217">
        <f>BK185</f>
        <v>0</v>
      </c>
      <c r="K185" s="203"/>
      <c r="L185" s="208"/>
      <c r="M185" s="209"/>
      <c r="N185" s="210"/>
      <c r="O185" s="210"/>
      <c r="P185" s="211">
        <f>SUM(P186:P187)</f>
        <v>0</v>
      </c>
      <c r="Q185" s="210"/>
      <c r="R185" s="211">
        <f>SUM(R186:R187)</f>
        <v>5.8784000000000001</v>
      </c>
      <c r="S185" s="210"/>
      <c r="T185" s="212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3" t="s">
        <v>8</v>
      </c>
      <c r="AT185" s="214" t="s">
        <v>73</v>
      </c>
      <c r="AU185" s="214" t="s">
        <v>8</v>
      </c>
      <c r="AY185" s="213" t="s">
        <v>126</v>
      </c>
      <c r="BK185" s="215">
        <f>SUM(BK186:BK187)</f>
        <v>0</v>
      </c>
    </row>
    <row r="186" s="2" customFormat="1" ht="21.75" customHeight="1">
      <c r="A186" s="38"/>
      <c r="B186" s="39"/>
      <c r="C186" s="218" t="s">
        <v>7</v>
      </c>
      <c r="D186" s="218" t="s">
        <v>128</v>
      </c>
      <c r="E186" s="219" t="s">
        <v>740</v>
      </c>
      <c r="F186" s="220" t="s">
        <v>741</v>
      </c>
      <c r="G186" s="221" t="s">
        <v>179</v>
      </c>
      <c r="H186" s="222">
        <v>16</v>
      </c>
      <c r="I186" s="223"/>
      <c r="J186" s="222">
        <f>ROUND(I186*H186,0)</f>
        <v>0</v>
      </c>
      <c r="K186" s="220" t="s">
        <v>132</v>
      </c>
      <c r="L186" s="44"/>
      <c r="M186" s="224" t="s">
        <v>1</v>
      </c>
      <c r="N186" s="225" t="s">
        <v>39</v>
      </c>
      <c r="O186" s="91"/>
      <c r="P186" s="226">
        <f>O186*H186</f>
        <v>0</v>
      </c>
      <c r="Q186" s="226">
        <v>0.3674</v>
      </c>
      <c r="R186" s="226">
        <f>Q186*H186</f>
        <v>5.8784000000000001</v>
      </c>
      <c r="S186" s="226">
        <v>0</v>
      </c>
      <c r="T186" s="22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8" t="s">
        <v>133</v>
      </c>
      <c r="AT186" s="228" t="s">
        <v>128</v>
      </c>
      <c r="AU186" s="228" t="s">
        <v>83</v>
      </c>
      <c r="AY186" s="17" t="s">
        <v>126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7" t="s">
        <v>8</v>
      </c>
      <c r="BK186" s="229">
        <f>ROUND(I186*H186,0)</f>
        <v>0</v>
      </c>
      <c r="BL186" s="17" t="s">
        <v>133</v>
      </c>
      <c r="BM186" s="228" t="s">
        <v>742</v>
      </c>
    </row>
    <row r="187" s="13" customFormat="1">
      <c r="A187" s="13"/>
      <c r="B187" s="230"/>
      <c r="C187" s="231"/>
      <c r="D187" s="232" t="s">
        <v>135</v>
      </c>
      <c r="E187" s="233" t="s">
        <v>1</v>
      </c>
      <c r="F187" s="234" t="s">
        <v>743</v>
      </c>
      <c r="G187" s="231"/>
      <c r="H187" s="235">
        <v>16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135</v>
      </c>
      <c r="AU187" s="241" t="s">
        <v>83</v>
      </c>
      <c r="AV187" s="13" t="s">
        <v>83</v>
      </c>
      <c r="AW187" s="13" t="s">
        <v>31</v>
      </c>
      <c r="AX187" s="13" t="s">
        <v>8</v>
      </c>
      <c r="AY187" s="241" t="s">
        <v>126</v>
      </c>
    </row>
    <row r="188" s="12" customFormat="1" ht="22.8" customHeight="1">
      <c r="A188" s="12"/>
      <c r="B188" s="202"/>
      <c r="C188" s="203"/>
      <c r="D188" s="204" t="s">
        <v>73</v>
      </c>
      <c r="E188" s="216" t="s">
        <v>170</v>
      </c>
      <c r="F188" s="216" t="s">
        <v>287</v>
      </c>
      <c r="G188" s="203"/>
      <c r="H188" s="203"/>
      <c r="I188" s="206"/>
      <c r="J188" s="217">
        <f>BK188</f>
        <v>0</v>
      </c>
      <c r="K188" s="203"/>
      <c r="L188" s="208"/>
      <c r="M188" s="209"/>
      <c r="N188" s="210"/>
      <c r="O188" s="210"/>
      <c r="P188" s="211">
        <f>SUM(P189:P264)</f>
        <v>0</v>
      </c>
      <c r="Q188" s="210"/>
      <c r="R188" s="211">
        <f>SUM(R189:R264)</f>
        <v>113.63114040000001</v>
      </c>
      <c r="S188" s="210"/>
      <c r="T188" s="212">
        <f>SUM(T189:T264)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</v>
      </c>
      <c r="AT188" s="214" t="s">
        <v>73</v>
      </c>
      <c r="AU188" s="214" t="s">
        <v>8</v>
      </c>
      <c r="AY188" s="213" t="s">
        <v>126</v>
      </c>
      <c r="BK188" s="215">
        <f>SUM(BK189:BK264)</f>
        <v>0</v>
      </c>
    </row>
    <row r="189" s="2" customFormat="1" ht="16.5" customHeight="1">
      <c r="A189" s="38"/>
      <c r="B189" s="39"/>
      <c r="C189" s="218" t="s">
        <v>257</v>
      </c>
      <c r="D189" s="218" t="s">
        <v>128</v>
      </c>
      <c r="E189" s="219" t="s">
        <v>744</v>
      </c>
      <c r="F189" s="220" t="s">
        <v>745</v>
      </c>
      <c r="G189" s="221" t="s">
        <v>376</v>
      </c>
      <c r="H189" s="222">
        <v>4</v>
      </c>
      <c r="I189" s="223"/>
      <c r="J189" s="222">
        <f>ROUND(I189*H189,0)</f>
        <v>0</v>
      </c>
      <c r="K189" s="220" t="s">
        <v>1</v>
      </c>
      <c r="L189" s="44"/>
      <c r="M189" s="224" t="s">
        <v>1</v>
      </c>
      <c r="N189" s="225" t="s">
        <v>39</v>
      </c>
      <c r="O189" s="91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8" t="s">
        <v>133</v>
      </c>
      <c r="AT189" s="228" t="s">
        <v>128</v>
      </c>
      <c r="AU189" s="228" t="s">
        <v>83</v>
      </c>
      <c r="AY189" s="17" t="s">
        <v>126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7" t="s">
        <v>8</v>
      </c>
      <c r="BK189" s="229">
        <f>ROUND(I189*H189,0)</f>
        <v>0</v>
      </c>
      <c r="BL189" s="17" t="s">
        <v>133</v>
      </c>
      <c r="BM189" s="228" t="s">
        <v>746</v>
      </c>
    </row>
    <row r="190" s="2" customFormat="1" ht="16.5" customHeight="1">
      <c r="A190" s="38"/>
      <c r="B190" s="39"/>
      <c r="C190" s="218" t="s">
        <v>262</v>
      </c>
      <c r="D190" s="218" t="s">
        <v>128</v>
      </c>
      <c r="E190" s="219" t="s">
        <v>747</v>
      </c>
      <c r="F190" s="220" t="s">
        <v>748</v>
      </c>
      <c r="G190" s="221" t="s">
        <v>376</v>
      </c>
      <c r="H190" s="222">
        <v>2</v>
      </c>
      <c r="I190" s="223"/>
      <c r="J190" s="222">
        <f>ROUND(I190*H190,0)</f>
        <v>0</v>
      </c>
      <c r="K190" s="220" t="s">
        <v>1</v>
      </c>
      <c r="L190" s="44"/>
      <c r="M190" s="224" t="s">
        <v>1</v>
      </c>
      <c r="N190" s="225" t="s">
        <v>39</v>
      </c>
      <c r="O190" s="91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8" t="s">
        <v>133</v>
      </c>
      <c r="AT190" s="228" t="s">
        <v>128</v>
      </c>
      <c r="AU190" s="228" t="s">
        <v>83</v>
      </c>
      <c r="AY190" s="17" t="s">
        <v>126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7" t="s">
        <v>8</v>
      </c>
      <c r="BK190" s="229">
        <f>ROUND(I190*H190,0)</f>
        <v>0</v>
      </c>
      <c r="BL190" s="17" t="s">
        <v>133</v>
      </c>
      <c r="BM190" s="228" t="s">
        <v>749</v>
      </c>
    </row>
    <row r="191" s="2" customFormat="1" ht="16.5" customHeight="1">
      <c r="A191" s="38"/>
      <c r="B191" s="39"/>
      <c r="C191" s="218" t="s">
        <v>266</v>
      </c>
      <c r="D191" s="218" t="s">
        <v>128</v>
      </c>
      <c r="E191" s="219" t="s">
        <v>750</v>
      </c>
      <c r="F191" s="220" t="s">
        <v>751</v>
      </c>
      <c r="G191" s="221" t="s">
        <v>376</v>
      </c>
      <c r="H191" s="222">
        <v>1</v>
      </c>
      <c r="I191" s="223"/>
      <c r="J191" s="222">
        <f>ROUND(I191*H191,0)</f>
        <v>0</v>
      </c>
      <c r="K191" s="220" t="s">
        <v>1</v>
      </c>
      <c r="L191" s="44"/>
      <c r="M191" s="224" t="s">
        <v>1</v>
      </c>
      <c r="N191" s="225" t="s">
        <v>39</v>
      </c>
      <c r="O191" s="91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8" t="s">
        <v>133</v>
      </c>
      <c r="AT191" s="228" t="s">
        <v>128</v>
      </c>
      <c r="AU191" s="228" t="s">
        <v>83</v>
      </c>
      <c r="AY191" s="17" t="s">
        <v>126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7" t="s">
        <v>8</v>
      </c>
      <c r="BK191" s="229">
        <f>ROUND(I191*H191,0)</f>
        <v>0</v>
      </c>
      <c r="BL191" s="17" t="s">
        <v>133</v>
      </c>
      <c r="BM191" s="228" t="s">
        <v>752</v>
      </c>
    </row>
    <row r="192" s="2" customFormat="1" ht="16.5" customHeight="1">
      <c r="A192" s="38"/>
      <c r="B192" s="39"/>
      <c r="C192" s="218" t="s">
        <v>272</v>
      </c>
      <c r="D192" s="218" t="s">
        <v>128</v>
      </c>
      <c r="E192" s="219" t="s">
        <v>753</v>
      </c>
      <c r="F192" s="220" t="s">
        <v>754</v>
      </c>
      <c r="G192" s="221" t="s">
        <v>376</v>
      </c>
      <c r="H192" s="222">
        <v>14</v>
      </c>
      <c r="I192" s="223"/>
      <c r="J192" s="222">
        <f>ROUND(I192*H192,0)</f>
        <v>0</v>
      </c>
      <c r="K192" s="220" t="s">
        <v>1</v>
      </c>
      <c r="L192" s="44"/>
      <c r="M192" s="224" t="s">
        <v>1</v>
      </c>
      <c r="N192" s="225" t="s">
        <v>39</v>
      </c>
      <c r="O192" s="91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8" t="s">
        <v>133</v>
      </c>
      <c r="AT192" s="228" t="s">
        <v>128</v>
      </c>
      <c r="AU192" s="228" t="s">
        <v>83</v>
      </c>
      <c r="AY192" s="17" t="s">
        <v>126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7" t="s">
        <v>8</v>
      </c>
      <c r="BK192" s="229">
        <f>ROUND(I192*H192,0)</f>
        <v>0</v>
      </c>
      <c r="BL192" s="17" t="s">
        <v>133</v>
      </c>
      <c r="BM192" s="228" t="s">
        <v>755</v>
      </c>
    </row>
    <row r="193" s="2" customFormat="1" ht="16.5" customHeight="1">
      <c r="A193" s="38"/>
      <c r="B193" s="39"/>
      <c r="C193" s="218" t="s">
        <v>277</v>
      </c>
      <c r="D193" s="218" t="s">
        <v>128</v>
      </c>
      <c r="E193" s="219" t="s">
        <v>756</v>
      </c>
      <c r="F193" s="220" t="s">
        <v>757</v>
      </c>
      <c r="G193" s="221" t="s">
        <v>376</v>
      </c>
      <c r="H193" s="222">
        <v>12</v>
      </c>
      <c r="I193" s="223"/>
      <c r="J193" s="222">
        <f>ROUND(I193*H193,0)</f>
        <v>0</v>
      </c>
      <c r="K193" s="220" t="s">
        <v>1</v>
      </c>
      <c r="L193" s="44"/>
      <c r="M193" s="224" t="s">
        <v>1</v>
      </c>
      <c r="N193" s="225" t="s">
        <v>39</v>
      </c>
      <c r="O193" s="91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8" t="s">
        <v>133</v>
      </c>
      <c r="AT193" s="228" t="s">
        <v>128</v>
      </c>
      <c r="AU193" s="228" t="s">
        <v>83</v>
      </c>
      <c r="AY193" s="17" t="s">
        <v>126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7" t="s">
        <v>8</v>
      </c>
      <c r="BK193" s="229">
        <f>ROUND(I193*H193,0)</f>
        <v>0</v>
      </c>
      <c r="BL193" s="17" t="s">
        <v>133</v>
      </c>
      <c r="BM193" s="228" t="s">
        <v>758</v>
      </c>
    </row>
    <row r="194" s="2" customFormat="1" ht="16.5" customHeight="1">
      <c r="A194" s="38"/>
      <c r="B194" s="39"/>
      <c r="C194" s="218" t="s">
        <v>282</v>
      </c>
      <c r="D194" s="218" t="s">
        <v>128</v>
      </c>
      <c r="E194" s="219" t="s">
        <v>759</v>
      </c>
      <c r="F194" s="220" t="s">
        <v>760</v>
      </c>
      <c r="G194" s="221" t="s">
        <v>376</v>
      </c>
      <c r="H194" s="222">
        <v>2</v>
      </c>
      <c r="I194" s="223"/>
      <c r="J194" s="222">
        <f>ROUND(I194*H194,0)</f>
        <v>0</v>
      </c>
      <c r="K194" s="220" t="s">
        <v>1</v>
      </c>
      <c r="L194" s="44"/>
      <c r="M194" s="224" t="s">
        <v>1</v>
      </c>
      <c r="N194" s="225" t="s">
        <v>39</v>
      </c>
      <c r="O194" s="91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8" t="s">
        <v>133</v>
      </c>
      <c r="AT194" s="228" t="s">
        <v>128</v>
      </c>
      <c r="AU194" s="228" t="s">
        <v>83</v>
      </c>
      <c r="AY194" s="17" t="s">
        <v>126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7" t="s">
        <v>8</v>
      </c>
      <c r="BK194" s="229">
        <f>ROUND(I194*H194,0)</f>
        <v>0</v>
      </c>
      <c r="BL194" s="17" t="s">
        <v>133</v>
      </c>
      <c r="BM194" s="228" t="s">
        <v>761</v>
      </c>
    </row>
    <row r="195" s="2" customFormat="1" ht="16.5" customHeight="1">
      <c r="A195" s="38"/>
      <c r="B195" s="39"/>
      <c r="C195" s="218" t="s">
        <v>288</v>
      </c>
      <c r="D195" s="218" t="s">
        <v>128</v>
      </c>
      <c r="E195" s="219" t="s">
        <v>762</v>
      </c>
      <c r="F195" s="220" t="s">
        <v>763</v>
      </c>
      <c r="G195" s="221" t="s">
        <v>376</v>
      </c>
      <c r="H195" s="222">
        <v>10</v>
      </c>
      <c r="I195" s="223"/>
      <c r="J195" s="222">
        <f>ROUND(I195*H195,0)</f>
        <v>0</v>
      </c>
      <c r="K195" s="220" t="s">
        <v>1</v>
      </c>
      <c r="L195" s="44"/>
      <c r="M195" s="224" t="s">
        <v>1</v>
      </c>
      <c r="N195" s="225" t="s">
        <v>39</v>
      </c>
      <c r="O195" s="91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8" t="s">
        <v>133</v>
      </c>
      <c r="AT195" s="228" t="s">
        <v>128</v>
      </c>
      <c r="AU195" s="228" t="s">
        <v>83</v>
      </c>
      <c r="AY195" s="17" t="s">
        <v>126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7" t="s">
        <v>8</v>
      </c>
      <c r="BK195" s="229">
        <f>ROUND(I195*H195,0)</f>
        <v>0</v>
      </c>
      <c r="BL195" s="17" t="s">
        <v>133</v>
      </c>
      <c r="BM195" s="228" t="s">
        <v>764</v>
      </c>
    </row>
    <row r="196" s="2" customFormat="1" ht="16.5" customHeight="1">
      <c r="A196" s="38"/>
      <c r="B196" s="39"/>
      <c r="C196" s="218" t="s">
        <v>301</v>
      </c>
      <c r="D196" s="218" t="s">
        <v>128</v>
      </c>
      <c r="E196" s="219" t="s">
        <v>765</v>
      </c>
      <c r="F196" s="220" t="s">
        <v>766</v>
      </c>
      <c r="G196" s="221" t="s">
        <v>376</v>
      </c>
      <c r="H196" s="222">
        <v>10</v>
      </c>
      <c r="I196" s="223"/>
      <c r="J196" s="222">
        <f>ROUND(I196*H196,0)</f>
        <v>0</v>
      </c>
      <c r="K196" s="220" t="s">
        <v>1</v>
      </c>
      <c r="L196" s="44"/>
      <c r="M196" s="224" t="s">
        <v>1</v>
      </c>
      <c r="N196" s="225" t="s">
        <v>39</v>
      </c>
      <c r="O196" s="91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8" t="s">
        <v>133</v>
      </c>
      <c r="AT196" s="228" t="s">
        <v>128</v>
      </c>
      <c r="AU196" s="228" t="s">
        <v>83</v>
      </c>
      <c r="AY196" s="17" t="s">
        <v>126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7" t="s">
        <v>8</v>
      </c>
      <c r="BK196" s="229">
        <f>ROUND(I196*H196,0)</f>
        <v>0</v>
      </c>
      <c r="BL196" s="17" t="s">
        <v>133</v>
      </c>
      <c r="BM196" s="228" t="s">
        <v>767</v>
      </c>
    </row>
    <row r="197" s="2" customFormat="1" ht="16.5" customHeight="1">
      <c r="A197" s="38"/>
      <c r="B197" s="39"/>
      <c r="C197" s="218" t="s">
        <v>306</v>
      </c>
      <c r="D197" s="218" t="s">
        <v>128</v>
      </c>
      <c r="E197" s="219" t="s">
        <v>768</v>
      </c>
      <c r="F197" s="220" t="s">
        <v>769</v>
      </c>
      <c r="G197" s="221" t="s">
        <v>376</v>
      </c>
      <c r="H197" s="222">
        <v>2</v>
      </c>
      <c r="I197" s="223"/>
      <c r="J197" s="222">
        <f>ROUND(I197*H197,0)</f>
        <v>0</v>
      </c>
      <c r="K197" s="220" t="s">
        <v>1</v>
      </c>
      <c r="L197" s="44"/>
      <c r="M197" s="224" t="s">
        <v>1</v>
      </c>
      <c r="N197" s="225" t="s">
        <v>39</v>
      </c>
      <c r="O197" s="91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8" t="s">
        <v>133</v>
      </c>
      <c r="AT197" s="228" t="s">
        <v>128</v>
      </c>
      <c r="AU197" s="228" t="s">
        <v>83</v>
      </c>
      <c r="AY197" s="17" t="s">
        <v>126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7" t="s">
        <v>8</v>
      </c>
      <c r="BK197" s="229">
        <f>ROUND(I197*H197,0)</f>
        <v>0</v>
      </c>
      <c r="BL197" s="17" t="s">
        <v>133</v>
      </c>
      <c r="BM197" s="228" t="s">
        <v>770</v>
      </c>
    </row>
    <row r="198" s="2" customFormat="1" ht="16.5" customHeight="1">
      <c r="A198" s="38"/>
      <c r="B198" s="39"/>
      <c r="C198" s="218" t="s">
        <v>311</v>
      </c>
      <c r="D198" s="218" t="s">
        <v>128</v>
      </c>
      <c r="E198" s="219" t="s">
        <v>771</v>
      </c>
      <c r="F198" s="220" t="s">
        <v>772</v>
      </c>
      <c r="G198" s="221" t="s">
        <v>376</v>
      </c>
      <c r="H198" s="222">
        <v>3</v>
      </c>
      <c r="I198" s="223"/>
      <c r="J198" s="222">
        <f>ROUND(I198*H198,0)</f>
        <v>0</v>
      </c>
      <c r="K198" s="220" t="s">
        <v>1</v>
      </c>
      <c r="L198" s="44"/>
      <c r="M198" s="224" t="s">
        <v>1</v>
      </c>
      <c r="N198" s="225" t="s">
        <v>39</v>
      </c>
      <c r="O198" s="91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8" t="s">
        <v>133</v>
      </c>
      <c r="AT198" s="228" t="s">
        <v>128</v>
      </c>
      <c r="AU198" s="228" t="s">
        <v>83</v>
      </c>
      <c r="AY198" s="17" t="s">
        <v>126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7" t="s">
        <v>8</v>
      </c>
      <c r="BK198" s="229">
        <f>ROUND(I198*H198,0)</f>
        <v>0</v>
      </c>
      <c r="BL198" s="17" t="s">
        <v>133</v>
      </c>
      <c r="BM198" s="228" t="s">
        <v>773</v>
      </c>
    </row>
    <row r="199" s="2" customFormat="1" ht="16.5" customHeight="1">
      <c r="A199" s="38"/>
      <c r="B199" s="39"/>
      <c r="C199" s="218" t="s">
        <v>315</v>
      </c>
      <c r="D199" s="218" t="s">
        <v>128</v>
      </c>
      <c r="E199" s="219" t="s">
        <v>774</v>
      </c>
      <c r="F199" s="220" t="s">
        <v>775</v>
      </c>
      <c r="G199" s="221" t="s">
        <v>376</v>
      </c>
      <c r="H199" s="222">
        <v>2</v>
      </c>
      <c r="I199" s="223"/>
      <c r="J199" s="222">
        <f>ROUND(I199*H199,0)</f>
        <v>0</v>
      </c>
      <c r="K199" s="220" t="s">
        <v>1</v>
      </c>
      <c r="L199" s="44"/>
      <c r="M199" s="224" t="s">
        <v>1</v>
      </c>
      <c r="N199" s="225" t="s">
        <v>39</v>
      </c>
      <c r="O199" s="91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8" t="s">
        <v>133</v>
      </c>
      <c r="AT199" s="228" t="s">
        <v>128</v>
      </c>
      <c r="AU199" s="228" t="s">
        <v>83</v>
      </c>
      <c r="AY199" s="17" t="s">
        <v>126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7" t="s">
        <v>8</v>
      </c>
      <c r="BK199" s="229">
        <f>ROUND(I199*H199,0)</f>
        <v>0</v>
      </c>
      <c r="BL199" s="17" t="s">
        <v>133</v>
      </c>
      <c r="BM199" s="228" t="s">
        <v>776</v>
      </c>
    </row>
    <row r="200" s="2" customFormat="1" ht="16.5" customHeight="1">
      <c r="A200" s="38"/>
      <c r="B200" s="39"/>
      <c r="C200" s="218" t="s">
        <v>320</v>
      </c>
      <c r="D200" s="218" t="s">
        <v>128</v>
      </c>
      <c r="E200" s="219" t="s">
        <v>777</v>
      </c>
      <c r="F200" s="220" t="s">
        <v>778</v>
      </c>
      <c r="G200" s="221" t="s">
        <v>376</v>
      </c>
      <c r="H200" s="222">
        <v>1</v>
      </c>
      <c r="I200" s="223"/>
      <c r="J200" s="222">
        <f>ROUND(I200*H200,0)</f>
        <v>0</v>
      </c>
      <c r="K200" s="220" t="s">
        <v>1</v>
      </c>
      <c r="L200" s="44"/>
      <c r="M200" s="224" t="s">
        <v>1</v>
      </c>
      <c r="N200" s="225" t="s">
        <v>39</v>
      </c>
      <c r="O200" s="91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8" t="s">
        <v>133</v>
      </c>
      <c r="AT200" s="228" t="s">
        <v>128</v>
      </c>
      <c r="AU200" s="228" t="s">
        <v>83</v>
      </c>
      <c r="AY200" s="17" t="s">
        <v>126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7" t="s">
        <v>8</v>
      </c>
      <c r="BK200" s="229">
        <f>ROUND(I200*H200,0)</f>
        <v>0</v>
      </c>
      <c r="BL200" s="17" t="s">
        <v>133</v>
      </c>
      <c r="BM200" s="228" t="s">
        <v>779</v>
      </c>
    </row>
    <row r="201" s="2" customFormat="1" ht="16.5" customHeight="1">
      <c r="A201" s="38"/>
      <c r="B201" s="39"/>
      <c r="C201" s="218" t="s">
        <v>325</v>
      </c>
      <c r="D201" s="218" t="s">
        <v>128</v>
      </c>
      <c r="E201" s="219" t="s">
        <v>780</v>
      </c>
      <c r="F201" s="220" t="s">
        <v>781</v>
      </c>
      <c r="G201" s="221" t="s">
        <v>376</v>
      </c>
      <c r="H201" s="222">
        <v>3</v>
      </c>
      <c r="I201" s="223"/>
      <c r="J201" s="222">
        <f>ROUND(I201*H201,0)</f>
        <v>0</v>
      </c>
      <c r="K201" s="220" t="s">
        <v>1</v>
      </c>
      <c r="L201" s="44"/>
      <c r="M201" s="224" t="s">
        <v>1</v>
      </c>
      <c r="N201" s="225" t="s">
        <v>39</v>
      </c>
      <c r="O201" s="91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8" t="s">
        <v>133</v>
      </c>
      <c r="AT201" s="228" t="s">
        <v>128</v>
      </c>
      <c r="AU201" s="228" t="s">
        <v>83</v>
      </c>
      <c r="AY201" s="17" t="s">
        <v>126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7" t="s">
        <v>8</v>
      </c>
      <c r="BK201" s="229">
        <f>ROUND(I201*H201,0)</f>
        <v>0</v>
      </c>
      <c r="BL201" s="17" t="s">
        <v>133</v>
      </c>
      <c r="BM201" s="228" t="s">
        <v>782</v>
      </c>
    </row>
    <row r="202" s="2" customFormat="1" ht="16.5" customHeight="1">
      <c r="A202" s="38"/>
      <c r="B202" s="39"/>
      <c r="C202" s="218" t="s">
        <v>328</v>
      </c>
      <c r="D202" s="218" t="s">
        <v>128</v>
      </c>
      <c r="E202" s="219" t="s">
        <v>783</v>
      </c>
      <c r="F202" s="220" t="s">
        <v>784</v>
      </c>
      <c r="G202" s="221" t="s">
        <v>376</v>
      </c>
      <c r="H202" s="222">
        <v>9</v>
      </c>
      <c r="I202" s="223"/>
      <c r="J202" s="222">
        <f>ROUND(I202*H202,0)</f>
        <v>0</v>
      </c>
      <c r="K202" s="220" t="s">
        <v>1</v>
      </c>
      <c r="L202" s="44"/>
      <c r="M202" s="224" t="s">
        <v>1</v>
      </c>
      <c r="N202" s="225" t="s">
        <v>39</v>
      </c>
      <c r="O202" s="91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8" t="s">
        <v>133</v>
      </c>
      <c r="AT202" s="228" t="s">
        <v>128</v>
      </c>
      <c r="AU202" s="228" t="s">
        <v>83</v>
      </c>
      <c r="AY202" s="17" t="s">
        <v>126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7" t="s">
        <v>8</v>
      </c>
      <c r="BK202" s="229">
        <f>ROUND(I202*H202,0)</f>
        <v>0</v>
      </c>
      <c r="BL202" s="17" t="s">
        <v>133</v>
      </c>
      <c r="BM202" s="228" t="s">
        <v>785</v>
      </c>
    </row>
    <row r="203" s="2" customFormat="1" ht="16.5" customHeight="1">
      <c r="A203" s="38"/>
      <c r="B203" s="39"/>
      <c r="C203" s="218" t="s">
        <v>332</v>
      </c>
      <c r="D203" s="218" t="s">
        <v>128</v>
      </c>
      <c r="E203" s="219" t="s">
        <v>786</v>
      </c>
      <c r="F203" s="220" t="s">
        <v>787</v>
      </c>
      <c r="G203" s="221" t="s">
        <v>376</v>
      </c>
      <c r="H203" s="222">
        <v>10</v>
      </c>
      <c r="I203" s="223"/>
      <c r="J203" s="222">
        <f>ROUND(I203*H203,0)</f>
        <v>0</v>
      </c>
      <c r="K203" s="220" t="s">
        <v>1</v>
      </c>
      <c r="L203" s="44"/>
      <c r="M203" s="224" t="s">
        <v>1</v>
      </c>
      <c r="N203" s="225" t="s">
        <v>39</v>
      </c>
      <c r="O203" s="91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8" t="s">
        <v>133</v>
      </c>
      <c r="AT203" s="228" t="s">
        <v>128</v>
      </c>
      <c r="AU203" s="228" t="s">
        <v>83</v>
      </c>
      <c r="AY203" s="17" t="s">
        <v>126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7" t="s">
        <v>8</v>
      </c>
      <c r="BK203" s="229">
        <f>ROUND(I203*H203,0)</f>
        <v>0</v>
      </c>
      <c r="BL203" s="17" t="s">
        <v>133</v>
      </c>
      <c r="BM203" s="228" t="s">
        <v>788</v>
      </c>
    </row>
    <row r="204" s="2" customFormat="1" ht="16.5" customHeight="1">
      <c r="A204" s="38"/>
      <c r="B204" s="39"/>
      <c r="C204" s="218" t="s">
        <v>345</v>
      </c>
      <c r="D204" s="218" t="s">
        <v>128</v>
      </c>
      <c r="E204" s="219" t="s">
        <v>789</v>
      </c>
      <c r="F204" s="220" t="s">
        <v>790</v>
      </c>
      <c r="G204" s="221" t="s">
        <v>376</v>
      </c>
      <c r="H204" s="222">
        <v>10</v>
      </c>
      <c r="I204" s="223"/>
      <c r="J204" s="222">
        <f>ROUND(I204*H204,0)</f>
        <v>0</v>
      </c>
      <c r="K204" s="220" t="s">
        <v>1</v>
      </c>
      <c r="L204" s="44"/>
      <c r="M204" s="224" t="s">
        <v>1</v>
      </c>
      <c r="N204" s="225" t="s">
        <v>39</v>
      </c>
      <c r="O204" s="91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8" t="s">
        <v>133</v>
      </c>
      <c r="AT204" s="228" t="s">
        <v>128</v>
      </c>
      <c r="AU204" s="228" t="s">
        <v>83</v>
      </c>
      <c r="AY204" s="17" t="s">
        <v>126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7" t="s">
        <v>8</v>
      </c>
      <c r="BK204" s="229">
        <f>ROUND(I204*H204,0)</f>
        <v>0</v>
      </c>
      <c r="BL204" s="17" t="s">
        <v>133</v>
      </c>
      <c r="BM204" s="228" t="s">
        <v>791</v>
      </c>
    </row>
    <row r="205" s="2" customFormat="1" ht="16.5" customHeight="1">
      <c r="A205" s="38"/>
      <c r="B205" s="39"/>
      <c r="C205" s="218" t="s">
        <v>350</v>
      </c>
      <c r="D205" s="218" t="s">
        <v>128</v>
      </c>
      <c r="E205" s="219" t="s">
        <v>792</v>
      </c>
      <c r="F205" s="220" t="s">
        <v>793</v>
      </c>
      <c r="G205" s="221" t="s">
        <v>376</v>
      </c>
      <c r="H205" s="222">
        <v>6</v>
      </c>
      <c r="I205" s="223"/>
      <c r="J205" s="222">
        <f>ROUND(I205*H205,0)</f>
        <v>0</v>
      </c>
      <c r="K205" s="220" t="s">
        <v>1</v>
      </c>
      <c r="L205" s="44"/>
      <c r="M205" s="224" t="s">
        <v>1</v>
      </c>
      <c r="N205" s="225" t="s">
        <v>39</v>
      </c>
      <c r="O205" s="91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8" t="s">
        <v>133</v>
      </c>
      <c r="AT205" s="228" t="s">
        <v>128</v>
      </c>
      <c r="AU205" s="228" t="s">
        <v>83</v>
      </c>
      <c r="AY205" s="17" t="s">
        <v>126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7" t="s">
        <v>8</v>
      </c>
      <c r="BK205" s="229">
        <f>ROUND(I205*H205,0)</f>
        <v>0</v>
      </c>
      <c r="BL205" s="17" t="s">
        <v>133</v>
      </c>
      <c r="BM205" s="228" t="s">
        <v>794</v>
      </c>
    </row>
    <row r="206" s="2" customFormat="1" ht="16.5" customHeight="1">
      <c r="A206" s="38"/>
      <c r="B206" s="39"/>
      <c r="C206" s="218" t="s">
        <v>355</v>
      </c>
      <c r="D206" s="218" t="s">
        <v>128</v>
      </c>
      <c r="E206" s="219" t="s">
        <v>795</v>
      </c>
      <c r="F206" s="220" t="s">
        <v>796</v>
      </c>
      <c r="G206" s="221" t="s">
        <v>376</v>
      </c>
      <c r="H206" s="222">
        <v>15</v>
      </c>
      <c r="I206" s="223"/>
      <c r="J206" s="222">
        <f>ROUND(I206*H206,0)</f>
        <v>0</v>
      </c>
      <c r="K206" s="220" t="s">
        <v>1</v>
      </c>
      <c r="L206" s="44"/>
      <c r="M206" s="224" t="s">
        <v>1</v>
      </c>
      <c r="N206" s="225" t="s">
        <v>39</v>
      </c>
      <c r="O206" s="91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8" t="s">
        <v>133</v>
      </c>
      <c r="AT206" s="228" t="s">
        <v>128</v>
      </c>
      <c r="AU206" s="228" t="s">
        <v>83</v>
      </c>
      <c r="AY206" s="17" t="s">
        <v>126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7" t="s">
        <v>8</v>
      </c>
      <c r="BK206" s="229">
        <f>ROUND(I206*H206,0)</f>
        <v>0</v>
      </c>
      <c r="BL206" s="17" t="s">
        <v>133</v>
      </c>
      <c r="BM206" s="228" t="s">
        <v>797</v>
      </c>
    </row>
    <row r="207" s="2" customFormat="1" ht="16.5" customHeight="1">
      <c r="A207" s="38"/>
      <c r="B207" s="39"/>
      <c r="C207" s="218" t="s">
        <v>359</v>
      </c>
      <c r="D207" s="218" t="s">
        <v>128</v>
      </c>
      <c r="E207" s="219" t="s">
        <v>798</v>
      </c>
      <c r="F207" s="220" t="s">
        <v>799</v>
      </c>
      <c r="G207" s="221" t="s">
        <v>376</v>
      </c>
      <c r="H207" s="222">
        <v>8</v>
      </c>
      <c r="I207" s="223"/>
      <c r="J207" s="222">
        <f>ROUND(I207*H207,0)</f>
        <v>0</v>
      </c>
      <c r="K207" s="220" t="s">
        <v>1</v>
      </c>
      <c r="L207" s="44"/>
      <c r="M207" s="224" t="s">
        <v>1</v>
      </c>
      <c r="N207" s="225" t="s">
        <v>39</v>
      </c>
      <c r="O207" s="91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8" t="s">
        <v>133</v>
      </c>
      <c r="AT207" s="228" t="s">
        <v>128</v>
      </c>
      <c r="AU207" s="228" t="s">
        <v>83</v>
      </c>
      <c r="AY207" s="17" t="s">
        <v>126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7" t="s">
        <v>8</v>
      </c>
      <c r="BK207" s="229">
        <f>ROUND(I207*H207,0)</f>
        <v>0</v>
      </c>
      <c r="BL207" s="17" t="s">
        <v>133</v>
      </c>
      <c r="BM207" s="228" t="s">
        <v>800</v>
      </c>
    </row>
    <row r="208" s="2" customFormat="1" ht="16.5" customHeight="1">
      <c r="A208" s="38"/>
      <c r="B208" s="39"/>
      <c r="C208" s="218" t="s">
        <v>364</v>
      </c>
      <c r="D208" s="218" t="s">
        <v>128</v>
      </c>
      <c r="E208" s="219" t="s">
        <v>801</v>
      </c>
      <c r="F208" s="220" t="s">
        <v>802</v>
      </c>
      <c r="G208" s="221" t="s">
        <v>376</v>
      </c>
      <c r="H208" s="222">
        <v>7</v>
      </c>
      <c r="I208" s="223"/>
      <c r="J208" s="222">
        <f>ROUND(I208*H208,0)</f>
        <v>0</v>
      </c>
      <c r="K208" s="220" t="s">
        <v>1</v>
      </c>
      <c r="L208" s="44"/>
      <c r="M208" s="224" t="s">
        <v>1</v>
      </c>
      <c r="N208" s="225" t="s">
        <v>39</v>
      </c>
      <c r="O208" s="91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8" t="s">
        <v>133</v>
      </c>
      <c r="AT208" s="228" t="s">
        <v>128</v>
      </c>
      <c r="AU208" s="228" t="s">
        <v>83</v>
      </c>
      <c r="AY208" s="17" t="s">
        <v>126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7" t="s">
        <v>8</v>
      </c>
      <c r="BK208" s="229">
        <f>ROUND(I208*H208,0)</f>
        <v>0</v>
      </c>
      <c r="BL208" s="17" t="s">
        <v>133</v>
      </c>
      <c r="BM208" s="228" t="s">
        <v>803</v>
      </c>
    </row>
    <row r="209" s="2" customFormat="1" ht="16.5" customHeight="1">
      <c r="A209" s="38"/>
      <c r="B209" s="39"/>
      <c r="C209" s="218" t="s">
        <v>368</v>
      </c>
      <c r="D209" s="218" t="s">
        <v>128</v>
      </c>
      <c r="E209" s="219" t="s">
        <v>804</v>
      </c>
      <c r="F209" s="220" t="s">
        <v>805</v>
      </c>
      <c r="G209" s="221" t="s">
        <v>376</v>
      </c>
      <c r="H209" s="222">
        <v>2</v>
      </c>
      <c r="I209" s="223"/>
      <c r="J209" s="222">
        <f>ROUND(I209*H209,0)</f>
        <v>0</v>
      </c>
      <c r="K209" s="220" t="s">
        <v>1</v>
      </c>
      <c r="L209" s="44"/>
      <c r="M209" s="224" t="s">
        <v>1</v>
      </c>
      <c r="N209" s="225" t="s">
        <v>39</v>
      </c>
      <c r="O209" s="91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8" t="s">
        <v>133</v>
      </c>
      <c r="AT209" s="228" t="s">
        <v>128</v>
      </c>
      <c r="AU209" s="228" t="s">
        <v>83</v>
      </c>
      <c r="AY209" s="17" t="s">
        <v>126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7" t="s">
        <v>8</v>
      </c>
      <c r="BK209" s="229">
        <f>ROUND(I209*H209,0)</f>
        <v>0</v>
      </c>
      <c r="BL209" s="17" t="s">
        <v>133</v>
      </c>
      <c r="BM209" s="228" t="s">
        <v>806</v>
      </c>
    </row>
    <row r="210" s="2" customFormat="1" ht="16.5" customHeight="1">
      <c r="A210" s="38"/>
      <c r="B210" s="39"/>
      <c r="C210" s="218" t="s">
        <v>373</v>
      </c>
      <c r="D210" s="218" t="s">
        <v>128</v>
      </c>
      <c r="E210" s="219" t="s">
        <v>807</v>
      </c>
      <c r="F210" s="220" t="s">
        <v>808</v>
      </c>
      <c r="G210" s="221" t="s">
        <v>376</v>
      </c>
      <c r="H210" s="222">
        <v>12</v>
      </c>
      <c r="I210" s="223"/>
      <c r="J210" s="222">
        <f>ROUND(I210*H210,0)</f>
        <v>0</v>
      </c>
      <c r="K210" s="220" t="s">
        <v>1</v>
      </c>
      <c r="L210" s="44"/>
      <c r="M210" s="224" t="s">
        <v>1</v>
      </c>
      <c r="N210" s="225" t="s">
        <v>39</v>
      </c>
      <c r="O210" s="91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8" t="s">
        <v>133</v>
      </c>
      <c r="AT210" s="228" t="s">
        <v>128</v>
      </c>
      <c r="AU210" s="228" t="s">
        <v>83</v>
      </c>
      <c r="AY210" s="17" t="s">
        <v>126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7" t="s">
        <v>8</v>
      </c>
      <c r="BK210" s="229">
        <f>ROUND(I210*H210,0)</f>
        <v>0</v>
      </c>
      <c r="BL210" s="17" t="s">
        <v>133</v>
      </c>
      <c r="BM210" s="228" t="s">
        <v>809</v>
      </c>
    </row>
    <row r="211" s="2" customFormat="1" ht="16.5" customHeight="1">
      <c r="A211" s="38"/>
      <c r="B211" s="39"/>
      <c r="C211" s="218" t="s">
        <v>378</v>
      </c>
      <c r="D211" s="218" t="s">
        <v>128</v>
      </c>
      <c r="E211" s="219" t="s">
        <v>810</v>
      </c>
      <c r="F211" s="220" t="s">
        <v>811</v>
      </c>
      <c r="G211" s="221" t="s">
        <v>376</v>
      </c>
      <c r="H211" s="222">
        <v>3</v>
      </c>
      <c r="I211" s="223"/>
      <c r="J211" s="222">
        <f>ROUND(I211*H211,0)</f>
        <v>0</v>
      </c>
      <c r="K211" s="220" t="s">
        <v>1</v>
      </c>
      <c r="L211" s="44"/>
      <c r="M211" s="224" t="s">
        <v>1</v>
      </c>
      <c r="N211" s="225" t="s">
        <v>39</v>
      </c>
      <c r="O211" s="91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8" t="s">
        <v>133</v>
      </c>
      <c r="AT211" s="228" t="s">
        <v>128</v>
      </c>
      <c r="AU211" s="228" t="s">
        <v>83</v>
      </c>
      <c r="AY211" s="17" t="s">
        <v>126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7" t="s">
        <v>8</v>
      </c>
      <c r="BK211" s="229">
        <f>ROUND(I211*H211,0)</f>
        <v>0</v>
      </c>
      <c r="BL211" s="17" t="s">
        <v>133</v>
      </c>
      <c r="BM211" s="228" t="s">
        <v>812</v>
      </c>
    </row>
    <row r="212" s="2" customFormat="1" ht="16.5" customHeight="1">
      <c r="A212" s="38"/>
      <c r="B212" s="39"/>
      <c r="C212" s="218" t="s">
        <v>382</v>
      </c>
      <c r="D212" s="218" t="s">
        <v>128</v>
      </c>
      <c r="E212" s="219" t="s">
        <v>813</v>
      </c>
      <c r="F212" s="220" t="s">
        <v>814</v>
      </c>
      <c r="G212" s="221" t="s">
        <v>376</v>
      </c>
      <c r="H212" s="222">
        <v>1</v>
      </c>
      <c r="I212" s="223"/>
      <c r="J212" s="222">
        <f>ROUND(I212*H212,0)</f>
        <v>0</v>
      </c>
      <c r="K212" s="220" t="s">
        <v>1</v>
      </c>
      <c r="L212" s="44"/>
      <c r="M212" s="224" t="s">
        <v>1</v>
      </c>
      <c r="N212" s="225" t="s">
        <v>39</v>
      </c>
      <c r="O212" s="91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8" t="s">
        <v>133</v>
      </c>
      <c r="AT212" s="228" t="s">
        <v>128</v>
      </c>
      <c r="AU212" s="228" t="s">
        <v>83</v>
      </c>
      <c r="AY212" s="17" t="s">
        <v>126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7" t="s">
        <v>8</v>
      </c>
      <c r="BK212" s="229">
        <f>ROUND(I212*H212,0)</f>
        <v>0</v>
      </c>
      <c r="BL212" s="17" t="s">
        <v>133</v>
      </c>
      <c r="BM212" s="228" t="s">
        <v>815</v>
      </c>
    </row>
    <row r="213" s="2" customFormat="1" ht="16.5" customHeight="1">
      <c r="A213" s="38"/>
      <c r="B213" s="39"/>
      <c r="C213" s="218" t="s">
        <v>386</v>
      </c>
      <c r="D213" s="218" t="s">
        <v>128</v>
      </c>
      <c r="E213" s="219" t="s">
        <v>816</v>
      </c>
      <c r="F213" s="220" t="s">
        <v>817</v>
      </c>
      <c r="G213" s="221" t="s">
        <v>376</v>
      </c>
      <c r="H213" s="222">
        <v>4</v>
      </c>
      <c r="I213" s="223"/>
      <c r="J213" s="222">
        <f>ROUND(I213*H213,0)</f>
        <v>0</v>
      </c>
      <c r="K213" s="220" t="s">
        <v>1</v>
      </c>
      <c r="L213" s="44"/>
      <c r="M213" s="224" t="s">
        <v>1</v>
      </c>
      <c r="N213" s="225" t="s">
        <v>39</v>
      </c>
      <c r="O213" s="91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8" t="s">
        <v>133</v>
      </c>
      <c r="AT213" s="228" t="s">
        <v>128</v>
      </c>
      <c r="AU213" s="228" t="s">
        <v>83</v>
      </c>
      <c r="AY213" s="17" t="s">
        <v>126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7" t="s">
        <v>8</v>
      </c>
      <c r="BK213" s="229">
        <f>ROUND(I213*H213,0)</f>
        <v>0</v>
      </c>
      <c r="BL213" s="17" t="s">
        <v>133</v>
      </c>
      <c r="BM213" s="228" t="s">
        <v>818</v>
      </c>
    </row>
    <row r="214" s="2" customFormat="1" ht="16.5" customHeight="1">
      <c r="A214" s="38"/>
      <c r="B214" s="39"/>
      <c r="C214" s="218" t="s">
        <v>391</v>
      </c>
      <c r="D214" s="218" t="s">
        <v>128</v>
      </c>
      <c r="E214" s="219" t="s">
        <v>819</v>
      </c>
      <c r="F214" s="220" t="s">
        <v>820</v>
      </c>
      <c r="G214" s="221" t="s">
        <v>376</v>
      </c>
      <c r="H214" s="222">
        <v>1</v>
      </c>
      <c r="I214" s="223"/>
      <c r="J214" s="222">
        <f>ROUND(I214*H214,0)</f>
        <v>0</v>
      </c>
      <c r="K214" s="220" t="s">
        <v>1</v>
      </c>
      <c r="L214" s="44"/>
      <c r="M214" s="224" t="s">
        <v>1</v>
      </c>
      <c r="N214" s="225" t="s">
        <v>39</v>
      </c>
      <c r="O214" s="91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8" t="s">
        <v>133</v>
      </c>
      <c r="AT214" s="228" t="s">
        <v>128</v>
      </c>
      <c r="AU214" s="228" t="s">
        <v>83</v>
      </c>
      <c r="AY214" s="17" t="s">
        <v>126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7" t="s">
        <v>8</v>
      </c>
      <c r="BK214" s="229">
        <f>ROUND(I214*H214,0)</f>
        <v>0</v>
      </c>
      <c r="BL214" s="17" t="s">
        <v>133</v>
      </c>
      <c r="BM214" s="228" t="s">
        <v>821</v>
      </c>
    </row>
    <row r="215" s="2" customFormat="1" ht="16.5" customHeight="1">
      <c r="A215" s="38"/>
      <c r="B215" s="39"/>
      <c r="C215" s="218" t="s">
        <v>558</v>
      </c>
      <c r="D215" s="218" t="s">
        <v>128</v>
      </c>
      <c r="E215" s="219" t="s">
        <v>822</v>
      </c>
      <c r="F215" s="220" t="s">
        <v>823</v>
      </c>
      <c r="G215" s="221" t="s">
        <v>376</v>
      </c>
      <c r="H215" s="222">
        <v>2</v>
      </c>
      <c r="I215" s="223"/>
      <c r="J215" s="222">
        <f>ROUND(I215*H215,0)</f>
        <v>0</v>
      </c>
      <c r="K215" s="220" t="s">
        <v>1</v>
      </c>
      <c r="L215" s="44"/>
      <c r="M215" s="224" t="s">
        <v>1</v>
      </c>
      <c r="N215" s="225" t="s">
        <v>39</v>
      </c>
      <c r="O215" s="91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8" t="s">
        <v>133</v>
      </c>
      <c r="AT215" s="228" t="s">
        <v>128</v>
      </c>
      <c r="AU215" s="228" t="s">
        <v>83</v>
      </c>
      <c r="AY215" s="17" t="s">
        <v>126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7" t="s">
        <v>8</v>
      </c>
      <c r="BK215" s="229">
        <f>ROUND(I215*H215,0)</f>
        <v>0</v>
      </c>
      <c r="BL215" s="17" t="s">
        <v>133</v>
      </c>
      <c r="BM215" s="228" t="s">
        <v>824</v>
      </c>
    </row>
    <row r="216" s="2" customFormat="1" ht="16.5" customHeight="1">
      <c r="A216" s="38"/>
      <c r="B216" s="39"/>
      <c r="C216" s="218" t="s">
        <v>554</v>
      </c>
      <c r="D216" s="218" t="s">
        <v>128</v>
      </c>
      <c r="E216" s="219" t="s">
        <v>825</v>
      </c>
      <c r="F216" s="220" t="s">
        <v>826</v>
      </c>
      <c r="G216" s="221" t="s">
        <v>827</v>
      </c>
      <c r="H216" s="222">
        <v>1</v>
      </c>
      <c r="I216" s="223"/>
      <c r="J216" s="222">
        <f>ROUND(I216*H216,0)</f>
        <v>0</v>
      </c>
      <c r="K216" s="220" t="s">
        <v>1</v>
      </c>
      <c r="L216" s="44"/>
      <c r="M216" s="224" t="s">
        <v>1</v>
      </c>
      <c r="N216" s="225" t="s">
        <v>39</v>
      </c>
      <c r="O216" s="91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8" t="s">
        <v>133</v>
      </c>
      <c r="AT216" s="228" t="s">
        <v>128</v>
      </c>
      <c r="AU216" s="228" t="s">
        <v>83</v>
      </c>
      <c r="AY216" s="17" t="s">
        <v>126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7" t="s">
        <v>8</v>
      </c>
      <c r="BK216" s="229">
        <f>ROUND(I216*H216,0)</f>
        <v>0</v>
      </c>
      <c r="BL216" s="17" t="s">
        <v>133</v>
      </c>
      <c r="BM216" s="228" t="s">
        <v>828</v>
      </c>
    </row>
    <row r="217" s="13" customFormat="1">
      <c r="A217" s="13"/>
      <c r="B217" s="230"/>
      <c r="C217" s="231"/>
      <c r="D217" s="232" t="s">
        <v>135</v>
      </c>
      <c r="E217" s="233" t="s">
        <v>1</v>
      </c>
      <c r="F217" s="234" t="s">
        <v>8</v>
      </c>
      <c r="G217" s="231"/>
      <c r="H217" s="235">
        <v>1</v>
      </c>
      <c r="I217" s="236"/>
      <c r="J217" s="231"/>
      <c r="K217" s="231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135</v>
      </c>
      <c r="AU217" s="241" t="s">
        <v>83</v>
      </c>
      <c r="AV217" s="13" t="s">
        <v>83</v>
      </c>
      <c r="AW217" s="13" t="s">
        <v>31</v>
      </c>
      <c r="AX217" s="13" t="s">
        <v>8</v>
      </c>
      <c r="AY217" s="241" t="s">
        <v>126</v>
      </c>
    </row>
    <row r="218" s="2" customFormat="1" ht="24.15" customHeight="1">
      <c r="A218" s="38"/>
      <c r="B218" s="39"/>
      <c r="C218" s="218" t="s">
        <v>395</v>
      </c>
      <c r="D218" s="218" t="s">
        <v>128</v>
      </c>
      <c r="E218" s="219" t="s">
        <v>829</v>
      </c>
      <c r="F218" s="220" t="s">
        <v>830</v>
      </c>
      <c r="G218" s="221" t="s">
        <v>131</v>
      </c>
      <c r="H218" s="222">
        <v>27</v>
      </c>
      <c r="I218" s="223"/>
      <c r="J218" s="222">
        <f>ROUND(I218*H218,0)</f>
        <v>0</v>
      </c>
      <c r="K218" s="220" t="s">
        <v>132</v>
      </c>
      <c r="L218" s="44"/>
      <c r="M218" s="224" t="s">
        <v>1</v>
      </c>
      <c r="N218" s="225" t="s">
        <v>39</v>
      </c>
      <c r="O218" s="91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8" t="s">
        <v>133</v>
      </c>
      <c r="AT218" s="228" t="s">
        <v>128</v>
      </c>
      <c r="AU218" s="228" t="s">
        <v>83</v>
      </c>
      <c r="AY218" s="17" t="s">
        <v>126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7" t="s">
        <v>8</v>
      </c>
      <c r="BK218" s="229">
        <f>ROUND(I218*H218,0)</f>
        <v>0</v>
      </c>
      <c r="BL218" s="17" t="s">
        <v>133</v>
      </c>
      <c r="BM218" s="228" t="s">
        <v>831</v>
      </c>
    </row>
    <row r="219" s="2" customFormat="1" ht="24.15" customHeight="1">
      <c r="A219" s="38"/>
      <c r="B219" s="39"/>
      <c r="C219" s="263" t="s">
        <v>400</v>
      </c>
      <c r="D219" s="263" t="s">
        <v>171</v>
      </c>
      <c r="E219" s="264" t="s">
        <v>832</v>
      </c>
      <c r="F219" s="265" t="s">
        <v>833</v>
      </c>
      <c r="G219" s="266" t="s">
        <v>131</v>
      </c>
      <c r="H219" s="267">
        <v>29</v>
      </c>
      <c r="I219" s="268"/>
      <c r="J219" s="267">
        <f>ROUND(I219*H219,0)</f>
        <v>0</v>
      </c>
      <c r="K219" s="265" t="s">
        <v>132</v>
      </c>
      <c r="L219" s="269"/>
      <c r="M219" s="270" t="s">
        <v>1</v>
      </c>
      <c r="N219" s="271" t="s">
        <v>39</v>
      </c>
      <c r="O219" s="91"/>
      <c r="P219" s="226">
        <f>O219*H219</f>
        <v>0</v>
      </c>
      <c r="Q219" s="226">
        <v>0.048000000000000001</v>
      </c>
      <c r="R219" s="226">
        <f>Q219*H219</f>
        <v>1.3920000000000001</v>
      </c>
      <c r="S219" s="226">
        <v>0</v>
      </c>
      <c r="T219" s="22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8" t="s">
        <v>170</v>
      </c>
      <c r="AT219" s="228" t="s">
        <v>171</v>
      </c>
      <c r="AU219" s="228" t="s">
        <v>83</v>
      </c>
      <c r="AY219" s="17" t="s">
        <v>126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7" t="s">
        <v>8</v>
      </c>
      <c r="BK219" s="229">
        <f>ROUND(I219*H219,0)</f>
        <v>0</v>
      </c>
      <c r="BL219" s="17" t="s">
        <v>133</v>
      </c>
      <c r="BM219" s="228" t="s">
        <v>834</v>
      </c>
    </row>
    <row r="220" s="2" customFormat="1" ht="24.15" customHeight="1">
      <c r="A220" s="38"/>
      <c r="B220" s="39"/>
      <c r="C220" s="218" t="s">
        <v>405</v>
      </c>
      <c r="D220" s="218" t="s">
        <v>128</v>
      </c>
      <c r="E220" s="219" t="s">
        <v>302</v>
      </c>
      <c r="F220" s="220" t="s">
        <v>303</v>
      </c>
      <c r="G220" s="221" t="s">
        <v>131</v>
      </c>
      <c r="H220" s="222">
        <v>645.44000000000005</v>
      </c>
      <c r="I220" s="223"/>
      <c r="J220" s="222">
        <f>ROUND(I220*H220,0)</f>
        <v>0</v>
      </c>
      <c r="K220" s="220" t="s">
        <v>147</v>
      </c>
      <c r="L220" s="44"/>
      <c r="M220" s="224" t="s">
        <v>1</v>
      </c>
      <c r="N220" s="225" t="s">
        <v>39</v>
      </c>
      <c r="O220" s="91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8" t="s">
        <v>133</v>
      </c>
      <c r="AT220" s="228" t="s">
        <v>128</v>
      </c>
      <c r="AU220" s="228" t="s">
        <v>83</v>
      </c>
      <c r="AY220" s="17" t="s">
        <v>126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7" t="s">
        <v>8</v>
      </c>
      <c r="BK220" s="229">
        <f>ROUND(I220*H220,0)</f>
        <v>0</v>
      </c>
      <c r="BL220" s="17" t="s">
        <v>133</v>
      </c>
      <c r="BM220" s="228" t="s">
        <v>835</v>
      </c>
    </row>
    <row r="221" s="13" customFormat="1">
      <c r="A221" s="13"/>
      <c r="B221" s="230"/>
      <c r="C221" s="231"/>
      <c r="D221" s="232" t="s">
        <v>135</v>
      </c>
      <c r="E221" s="233" t="s">
        <v>1</v>
      </c>
      <c r="F221" s="234" t="s">
        <v>836</v>
      </c>
      <c r="G221" s="231"/>
      <c r="H221" s="235">
        <v>645.44000000000005</v>
      </c>
      <c r="I221" s="236"/>
      <c r="J221" s="231"/>
      <c r="K221" s="231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135</v>
      </c>
      <c r="AU221" s="241" t="s">
        <v>83</v>
      </c>
      <c r="AV221" s="13" t="s">
        <v>83</v>
      </c>
      <c r="AW221" s="13" t="s">
        <v>31</v>
      </c>
      <c r="AX221" s="13" t="s">
        <v>8</v>
      </c>
      <c r="AY221" s="241" t="s">
        <v>126</v>
      </c>
    </row>
    <row r="222" s="2" customFormat="1" ht="21.75" customHeight="1">
      <c r="A222" s="38"/>
      <c r="B222" s="39"/>
      <c r="C222" s="263" t="s">
        <v>410</v>
      </c>
      <c r="D222" s="263" t="s">
        <v>171</v>
      </c>
      <c r="E222" s="264" t="s">
        <v>307</v>
      </c>
      <c r="F222" s="265" t="s">
        <v>308</v>
      </c>
      <c r="G222" s="266" t="s">
        <v>131</v>
      </c>
      <c r="H222" s="267">
        <v>658.35000000000002</v>
      </c>
      <c r="I222" s="268"/>
      <c r="J222" s="267">
        <f>ROUND(I222*H222,0)</f>
        <v>0</v>
      </c>
      <c r="K222" s="265" t="s">
        <v>147</v>
      </c>
      <c r="L222" s="269"/>
      <c r="M222" s="270" t="s">
        <v>1</v>
      </c>
      <c r="N222" s="271" t="s">
        <v>39</v>
      </c>
      <c r="O222" s="91"/>
      <c r="P222" s="226">
        <f>O222*H222</f>
        <v>0</v>
      </c>
      <c r="Q222" s="226">
        <v>0.0031800000000000001</v>
      </c>
      <c r="R222" s="226">
        <f>Q222*H222</f>
        <v>2.093553</v>
      </c>
      <c r="S222" s="226">
        <v>0</v>
      </c>
      <c r="T222" s="22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8" t="s">
        <v>170</v>
      </c>
      <c r="AT222" s="228" t="s">
        <v>171</v>
      </c>
      <c r="AU222" s="228" t="s">
        <v>83</v>
      </c>
      <c r="AY222" s="17" t="s">
        <v>126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7" t="s">
        <v>8</v>
      </c>
      <c r="BK222" s="229">
        <f>ROUND(I222*H222,0)</f>
        <v>0</v>
      </c>
      <c r="BL222" s="17" t="s">
        <v>133</v>
      </c>
      <c r="BM222" s="228" t="s">
        <v>837</v>
      </c>
    </row>
    <row r="223" s="13" customFormat="1">
      <c r="A223" s="13"/>
      <c r="B223" s="230"/>
      <c r="C223" s="231"/>
      <c r="D223" s="232" t="s">
        <v>135</v>
      </c>
      <c r="E223" s="233" t="s">
        <v>1</v>
      </c>
      <c r="F223" s="234" t="s">
        <v>838</v>
      </c>
      <c r="G223" s="231"/>
      <c r="H223" s="235">
        <v>658.35000000000002</v>
      </c>
      <c r="I223" s="236"/>
      <c r="J223" s="231"/>
      <c r="K223" s="231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135</v>
      </c>
      <c r="AU223" s="241" t="s">
        <v>83</v>
      </c>
      <c r="AV223" s="13" t="s">
        <v>83</v>
      </c>
      <c r="AW223" s="13" t="s">
        <v>31</v>
      </c>
      <c r="AX223" s="13" t="s">
        <v>8</v>
      </c>
      <c r="AY223" s="241" t="s">
        <v>126</v>
      </c>
    </row>
    <row r="224" s="2" customFormat="1" ht="24.15" customHeight="1">
      <c r="A224" s="38"/>
      <c r="B224" s="39"/>
      <c r="C224" s="218" t="s">
        <v>415</v>
      </c>
      <c r="D224" s="218" t="s">
        <v>128</v>
      </c>
      <c r="E224" s="219" t="s">
        <v>839</v>
      </c>
      <c r="F224" s="220" t="s">
        <v>840</v>
      </c>
      <c r="G224" s="221" t="s">
        <v>131</v>
      </c>
      <c r="H224" s="222">
        <v>1130.5</v>
      </c>
      <c r="I224" s="223"/>
      <c r="J224" s="222">
        <f>ROUND(I224*H224,0)</f>
        <v>0</v>
      </c>
      <c r="K224" s="220" t="s">
        <v>132</v>
      </c>
      <c r="L224" s="44"/>
      <c r="M224" s="224" t="s">
        <v>1</v>
      </c>
      <c r="N224" s="225" t="s">
        <v>39</v>
      </c>
      <c r="O224" s="91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8" t="s">
        <v>133</v>
      </c>
      <c r="AT224" s="228" t="s">
        <v>128</v>
      </c>
      <c r="AU224" s="228" t="s">
        <v>83</v>
      </c>
      <c r="AY224" s="17" t="s">
        <v>126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7" t="s">
        <v>8</v>
      </c>
      <c r="BK224" s="229">
        <f>ROUND(I224*H224,0)</f>
        <v>0</v>
      </c>
      <c r="BL224" s="17" t="s">
        <v>133</v>
      </c>
      <c r="BM224" s="228" t="s">
        <v>841</v>
      </c>
    </row>
    <row r="225" s="2" customFormat="1" ht="21.75" customHeight="1">
      <c r="A225" s="38"/>
      <c r="B225" s="39"/>
      <c r="C225" s="263" t="s">
        <v>419</v>
      </c>
      <c r="D225" s="263" t="s">
        <v>171</v>
      </c>
      <c r="E225" s="264" t="s">
        <v>842</v>
      </c>
      <c r="F225" s="265" t="s">
        <v>843</v>
      </c>
      <c r="G225" s="266" t="s">
        <v>131</v>
      </c>
      <c r="H225" s="267">
        <v>1153.1099999999999</v>
      </c>
      <c r="I225" s="268"/>
      <c r="J225" s="267">
        <f>ROUND(I225*H225,0)</f>
        <v>0</v>
      </c>
      <c r="K225" s="265" t="s">
        <v>132</v>
      </c>
      <c r="L225" s="269"/>
      <c r="M225" s="270" t="s">
        <v>1</v>
      </c>
      <c r="N225" s="271" t="s">
        <v>39</v>
      </c>
      <c r="O225" s="91"/>
      <c r="P225" s="226">
        <f>O225*H225</f>
        <v>0</v>
      </c>
      <c r="Q225" s="226">
        <v>0.0067400000000000003</v>
      </c>
      <c r="R225" s="226">
        <f>Q225*H225</f>
        <v>7.7719613999999995</v>
      </c>
      <c r="S225" s="226">
        <v>0</v>
      </c>
      <c r="T225" s="22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8" t="s">
        <v>170</v>
      </c>
      <c r="AT225" s="228" t="s">
        <v>171</v>
      </c>
      <c r="AU225" s="228" t="s">
        <v>83</v>
      </c>
      <c r="AY225" s="17" t="s">
        <v>126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7" t="s">
        <v>8</v>
      </c>
      <c r="BK225" s="229">
        <f>ROUND(I225*H225,0)</f>
        <v>0</v>
      </c>
      <c r="BL225" s="17" t="s">
        <v>133</v>
      </c>
      <c r="BM225" s="228" t="s">
        <v>844</v>
      </c>
    </row>
    <row r="226" s="13" customFormat="1">
      <c r="A226" s="13"/>
      <c r="B226" s="230"/>
      <c r="C226" s="231"/>
      <c r="D226" s="232" t="s">
        <v>135</v>
      </c>
      <c r="E226" s="233" t="s">
        <v>1</v>
      </c>
      <c r="F226" s="234" t="s">
        <v>845</v>
      </c>
      <c r="G226" s="231"/>
      <c r="H226" s="235">
        <v>1153.1099999999999</v>
      </c>
      <c r="I226" s="236"/>
      <c r="J226" s="231"/>
      <c r="K226" s="231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135</v>
      </c>
      <c r="AU226" s="241" t="s">
        <v>83</v>
      </c>
      <c r="AV226" s="13" t="s">
        <v>83</v>
      </c>
      <c r="AW226" s="13" t="s">
        <v>31</v>
      </c>
      <c r="AX226" s="13" t="s">
        <v>8</v>
      </c>
      <c r="AY226" s="241" t="s">
        <v>126</v>
      </c>
    </row>
    <row r="227" s="2" customFormat="1" ht="33" customHeight="1">
      <c r="A227" s="38"/>
      <c r="B227" s="39"/>
      <c r="C227" s="218" t="s">
        <v>570</v>
      </c>
      <c r="D227" s="218" t="s">
        <v>128</v>
      </c>
      <c r="E227" s="219" t="s">
        <v>321</v>
      </c>
      <c r="F227" s="220" t="s">
        <v>322</v>
      </c>
      <c r="G227" s="221" t="s">
        <v>131</v>
      </c>
      <c r="H227" s="222">
        <v>148.59999999999999</v>
      </c>
      <c r="I227" s="223"/>
      <c r="J227" s="222">
        <f>ROUND(I227*H227,0)</f>
        <v>0</v>
      </c>
      <c r="K227" s="220" t="s">
        <v>132</v>
      </c>
      <c r="L227" s="44"/>
      <c r="M227" s="224" t="s">
        <v>1</v>
      </c>
      <c r="N227" s="225" t="s">
        <v>39</v>
      </c>
      <c r="O227" s="91"/>
      <c r="P227" s="226">
        <f>O227*H227</f>
        <v>0</v>
      </c>
      <c r="Q227" s="226">
        <v>1.0000000000000001E-05</v>
      </c>
      <c r="R227" s="226">
        <f>Q227*H227</f>
        <v>0.0014860000000000001</v>
      </c>
      <c r="S227" s="226">
        <v>0</v>
      </c>
      <c r="T227" s="22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8" t="s">
        <v>133</v>
      </c>
      <c r="AT227" s="228" t="s">
        <v>128</v>
      </c>
      <c r="AU227" s="228" t="s">
        <v>83</v>
      </c>
      <c r="AY227" s="17" t="s">
        <v>126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7" t="s">
        <v>8</v>
      </c>
      <c r="BK227" s="229">
        <f>ROUND(I227*H227,0)</f>
        <v>0</v>
      </c>
      <c r="BL227" s="17" t="s">
        <v>133</v>
      </c>
      <c r="BM227" s="228" t="s">
        <v>846</v>
      </c>
    </row>
    <row r="228" s="13" customFormat="1">
      <c r="A228" s="13"/>
      <c r="B228" s="230"/>
      <c r="C228" s="231"/>
      <c r="D228" s="232" t="s">
        <v>135</v>
      </c>
      <c r="E228" s="233" t="s">
        <v>1</v>
      </c>
      <c r="F228" s="234" t="s">
        <v>847</v>
      </c>
      <c r="G228" s="231"/>
      <c r="H228" s="235">
        <v>148.59999999999999</v>
      </c>
      <c r="I228" s="236"/>
      <c r="J228" s="231"/>
      <c r="K228" s="231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135</v>
      </c>
      <c r="AU228" s="241" t="s">
        <v>83</v>
      </c>
      <c r="AV228" s="13" t="s">
        <v>83</v>
      </c>
      <c r="AW228" s="13" t="s">
        <v>31</v>
      </c>
      <c r="AX228" s="13" t="s">
        <v>8</v>
      </c>
      <c r="AY228" s="241" t="s">
        <v>126</v>
      </c>
    </row>
    <row r="229" s="2" customFormat="1" ht="21.75" customHeight="1">
      <c r="A229" s="38"/>
      <c r="B229" s="39"/>
      <c r="C229" s="263" t="s">
        <v>574</v>
      </c>
      <c r="D229" s="263" t="s">
        <v>171</v>
      </c>
      <c r="E229" s="264" t="s">
        <v>848</v>
      </c>
      <c r="F229" s="265" t="s">
        <v>849</v>
      </c>
      <c r="G229" s="266" t="s">
        <v>131</v>
      </c>
      <c r="H229" s="267">
        <v>148.59999999999999</v>
      </c>
      <c r="I229" s="268"/>
      <c r="J229" s="267">
        <f>ROUND(I229*H229,0)</f>
        <v>0</v>
      </c>
      <c r="K229" s="265" t="s">
        <v>295</v>
      </c>
      <c r="L229" s="269"/>
      <c r="M229" s="270" t="s">
        <v>1</v>
      </c>
      <c r="N229" s="271" t="s">
        <v>39</v>
      </c>
      <c r="O229" s="91"/>
      <c r="P229" s="226">
        <f>O229*H229</f>
        <v>0</v>
      </c>
      <c r="Q229" s="226">
        <v>0.0087500000000000008</v>
      </c>
      <c r="R229" s="226">
        <f>Q229*H229</f>
        <v>1.3002500000000001</v>
      </c>
      <c r="S229" s="226">
        <v>0</v>
      </c>
      <c r="T229" s="22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8" t="s">
        <v>170</v>
      </c>
      <c r="AT229" s="228" t="s">
        <v>171</v>
      </c>
      <c r="AU229" s="228" t="s">
        <v>83</v>
      </c>
      <c r="AY229" s="17" t="s">
        <v>126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7" t="s">
        <v>8</v>
      </c>
      <c r="BK229" s="229">
        <f>ROUND(I229*H229,0)</f>
        <v>0</v>
      </c>
      <c r="BL229" s="17" t="s">
        <v>133</v>
      </c>
      <c r="BM229" s="228" t="s">
        <v>850</v>
      </c>
    </row>
    <row r="230" s="13" customFormat="1">
      <c r="A230" s="13"/>
      <c r="B230" s="230"/>
      <c r="C230" s="231"/>
      <c r="D230" s="232" t="s">
        <v>135</v>
      </c>
      <c r="E230" s="233" t="s">
        <v>1</v>
      </c>
      <c r="F230" s="234" t="s">
        <v>847</v>
      </c>
      <c r="G230" s="231"/>
      <c r="H230" s="235">
        <v>148.59999999999999</v>
      </c>
      <c r="I230" s="236"/>
      <c r="J230" s="231"/>
      <c r="K230" s="231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135</v>
      </c>
      <c r="AU230" s="241" t="s">
        <v>83</v>
      </c>
      <c r="AV230" s="13" t="s">
        <v>83</v>
      </c>
      <c r="AW230" s="13" t="s">
        <v>31</v>
      </c>
      <c r="AX230" s="13" t="s">
        <v>8</v>
      </c>
      <c r="AY230" s="241" t="s">
        <v>126</v>
      </c>
    </row>
    <row r="231" s="2" customFormat="1" ht="33" customHeight="1">
      <c r="A231" s="38"/>
      <c r="B231" s="39"/>
      <c r="C231" s="218" t="s">
        <v>434</v>
      </c>
      <c r="D231" s="218" t="s">
        <v>128</v>
      </c>
      <c r="E231" s="219" t="s">
        <v>851</v>
      </c>
      <c r="F231" s="220" t="s">
        <v>852</v>
      </c>
      <c r="G231" s="221" t="s">
        <v>131</v>
      </c>
      <c r="H231" s="222">
        <v>133.5</v>
      </c>
      <c r="I231" s="223"/>
      <c r="J231" s="222">
        <f>ROUND(I231*H231,0)</f>
        <v>0</v>
      </c>
      <c r="K231" s="220" t="s">
        <v>132</v>
      </c>
      <c r="L231" s="44"/>
      <c r="M231" s="224" t="s">
        <v>1</v>
      </c>
      <c r="N231" s="225" t="s">
        <v>39</v>
      </c>
      <c r="O231" s="91"/>
      <c r="P231" s="226">
        <f>O231*H231</f>
        <v>0</v>
      </c>
      <c r="Q231" s="226">
        <v>2.0000000000000002E-05</v>
      </c>
      <c r="R231" s="226">
        <f>Q231*H231</f>
        <v>0.0026700000000000001</v>
      </c>
      <c r="S231" s="226">
        <v>0</v>
      </c>
      <c r="T231" s="22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8" t="s">
        <v>133</v>
      </c>
      <c r="AT231" s="228" t="s">
        <v>128</v>
      </c>
      <c r="AU231" s="228" t="s">
        <v>83</v>
      </c>
      <c r="AY231" s="17" t="s">
        <v>126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7" t="s">
        <v>8</v>
      </c>
      <c r="BK231" s="229">
        <f>ROUND(I231*H231,0)</f>
        <v>0</v>
      </c>
      <c r="BL231" s="17" t="s">
        <v>133</v>
      </c>
      <c r="BM231" s="228" t="s">
        <v>853</v>
      </c>
    </row>
    <row r="232" s="13" customFormat="1">
      <c r="A232" s="13"/>
      <c r="B232" s="230"/>
      <c r="C232" s="231"/>
      <c r="D232" s="232" t="s">
        <v>135</v>
      </c>
      <c r="E232" s="233" t="s">
        <v>1</v>
      </c>
      <c r="F232" s="234" t="s">
        <v>854</v>
      </c>
      <c r="G232" s="231"/>
      <c r="H232" s="235">
        <v>133.5</v>
      </c>
      <c r="I232" s="236"/>
      <c r="J232" s="231"/>
      <c r="K232" s="231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135</v>
      </c>
      <c r="AU232" s="241" t="s">
        <v>83</v>
      </c>
      <c r="AV232" s="13" t="s">
        <v>83</v>
      </c>
      <c r="AW232" s="13" t="s">
        <v>31</v>
      </c>
      <c r="AX232" s="13" t="s">
        <v>8</v>
      </c>
      <c r="AY232" s="241" t="s">
        <v>126</v>
      </c>
    </row>
    <row r="233" s="2" customFormat="1" ht="24.15" customHeight="1">
      <c r="A233" s="38"/>
      <c r="B233" s="39"/>
      <c r="C233" s="263" t="s">
        <v>439</v>
      </c>
      <c r="D233" s="263" t="s">
        <v>171</v>
      </c>
      <c r="E233" s="264" t="s">
        <v>855</v>
      </c>
      <c r="F233" s="265" t="s">
        <v>856</v>
      </c>
      <c r="G233" s="266" t="s">
        <v>131</v>
      </c>
      <c r="H233" s="267">
        <v>133.5</v>
      </c>
      <c r="I233" s="268"/>
      <c r="J233" s="267">
        <f>ROUND(I233*H233,0)</f>
        <v>0</v>
      </c>
      <c r="K233" s="265" t="s">
        <v>132</v>
      </c>
      <c r="L233" s="269"/>
      <c r="M233" s="270" t="s">
        <v>1</v>
      </c>
      <c r="N233" s="271" t="s">
        <v>39</v>
      </c>
      <c r="O233" s="91"/>
      <c r="P233" s="226">
        <f>O233*H233</f>
        <v>0</v>
      </c>
      <c r="Q233" s="226">
        <v>0.055599999999999997</v>
      </c>
      <c r="R233" s="226">
        <f>Q233*H233</f>
        <v>7.4225999999999992</v>
      </c>
      <c r="S233" s="226">
        <v>0</v>
      </c>
      <c r="T233" s="22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8" t="s">
        <v>170</v>
      </c>
      <c r="AT233" s="228" t="s">
        <v>171</v>
      </c>
      <c r="AU233" s="228" t="s">
        <v>83</v>
      </c>
      <c r="AY233" s="17" t="s">
        <v>126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7" t="s">
        <v>8</v>
      </c>
      <c r="BK233" s="229">
        <f>ROUND(I233*H233,0)</f>
        <v>0</v>
      </c>
      <c r="BL233" s="17" t="s">
        <v>133</v>
      </c>
      <c r="BM233" s="228" t="s">
        <v>857</v>
      </c>
    </row>
    <row r="234" s="13" customFormat="1">
      <c r="A234" s="13"/>
      <c r="B234" s="230"/>
      <c r="C234" s="231"/>
      <c r="D234" s="232" t="s">
        <v>135</v>
      </c>
      <c r="E234" s="233" t="s">
        <v>1</v>
      </c>
      <c r="F234" s="234" t="s">
        <v>854</v>
      </c>
      <c r="G234" s="231"/>
      <c r="H234" s="235">
        <v>133.5</v>
      </c>
      <c r="I234" s="236"/>
      <c r="J234" s="231"/>
      <c r="K234" s="231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135</v>
      </c>
      <c r="AU234" s="241" t="s">
        <v>83</v>
      </c>
      <c r="AV234" s="13" t="s">
        <v>83</v>
      </c>
      <c r="AW234" s="13" t="s">
        <v>31</v>
      </c>
      <c r="AX234" s="13" t="s">
        <v>8</v>
      </c>
      <c r="AY234" s="241" t="s">
        <v>126</v>
      </c>
    </row>
    <row r="235" s="2" customFormat="1" ht="24.15" customHeight="1">
      <c r="A235" s="38"/>
      <c r="B235" s="39"/>
      <c r="C235" s="218" t="s">
        <v>444</v>
      </c>
      <c r="D235" s="218" t="s">
        <v>128</v>
      </c>
      <c r="E235" s="219" t="s">
        <v>858</v>
      </c>
      <c r="F235" s="220" t="s">
        <v>859</v>
      </c>
      <c r="G235" s="221" t="s">
        <v>131</v>
      </c>
      <c r="H235" s="222">
        <v>10</v>
      </c>
      <c r="I235" s="223"/>
      <c r="J235" s="222">
        <f>ROUND(I235*H235,0)</f>
        <v>0</v>
      </c>
      <c r="K235" s="220" t="s">
        <v>132</v>
      </c>
      <c r="L235" s="44"/>
      <c r="M235" s="224" t="s">
        <v>1</v>
      </c>
      <c r="N235" s="225" t="s">
        <v>39</v>
      </c>
      <c r="O235" s="91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8" t="s">
        <v>133</v>
      </c>
      <c r="AT235" s="228" t="s">
        <v>128</v>
      </c>
      <c r="AU235" s="228" t="s">
        <v>83</v>
      </c>
      <c r="AY235" s="17" t="s">
        <v>126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7" t="s">
        <v>8</v>
      </c>
      <c r="BK235" s="229">
        <f>ROUND(I235*H235,0)</f>
        <v>0</v>
      </c>
      <c r="BL235" s="17" t="s">
        <v>133</v>
      </c>
      <c r="BM235" s="228" t="s">
        <v>860</v>
      </c>
    </row>
    <row r="236" s="13" customFormat="1">
      <c r="A236" s="13"/>
      <c r="B236" s="230"/>
      <c r="C236" s="231"/>
      <c r="D236" s="232" t="s">
        <v>135</v>
      </c>
      <c r="E236" s="233" t="s">
        <v>1</v>
      </c>
      <c r="F236" s="234" t="s">
        <v>861</v>
      </c>
      <c r="G236" s="231"/>
      <c r="H236" s="235">
        <v>10</v>
      </c>
      <c r="I236" s="236"/>
      <c r="J236" s="231"/>
      <c r="K236" s="231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135</v>
      </c>
      <c r="AU236" s="241" t="s">
        <v>83</v>
      </c>
      <c r="AV236" s="13" t="s">
        <v>83</v>
      </c>
      <c r="AW236" s="13" t="s">
        <v>31</v>
      </c>
      <c r="AX236" s="13" t="s">
        <v>8</v>
      </c>
      <c r="AY236" s="241" t="s">
        <v>126</v>
      </c>
    </row>
    <row r="237" s="2" customFormat="1" ht="21.75" customHeight="1">
      <c r="A237" s="38"/>
      <c r="B237" s="39"/>
      <c r="C237" s="263" t="s">
        <v>448</v>
      </c>
      <c r="D237" s="263" t="s">
        <v>171</v>
      </c>
      <c r="E237" s="264" t="s">
        <v>862</v>
      </c>
      <c r="F237" s="265" t="s">
        <v>863</v>
      </c>
      <c r="G237" s="266" t="s">
        <v>131</v>
      </c>
      <c r="H237" s="267">
        <v>10</v>
      </c>
      <c r="I237" s="268"/>
      <c r="J237" s="267">
        <f>ROUND(I237*H237,0)</f>
        <v>0</v>
      </c>
      <c r="K237" s="265" t="s">
        <v>132</v>
      </c>
      <c r="L237" s="269"/>
      <c r="M237" s="270" t="s">
        <v>1</v>
      </c>
      <c r="N237" s="271" t="s">
        <v>39</v>
      </c>
      <c r="O237" s="91"/>
      <c r="P237" s="226">
        <f>O237*H237</f>
        <v>0</v>
      </c>
      <c r="Q237" s="226">
        <v>0.02827</v>
      </c>
      <c r="R237" s="226">
        <f>Q237*H237</f>
        <v>0.28270000000000001</v>
      </c>
      <c r="S237" s="226">
        <v>0</v>
      </c>
      <c r="T237" s="22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8" t="s">
        <v>170</v>
      </c>
      <c r="AT237" s="228" t="s">
        <v>171</v>
      </c>
      <c r="AU237" s="228" t="s">
        <v>83</v>
      </c>
      <c r="AY237" s="17" t="s">
        <v>126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7" t="s">
        <v>8</v>
      </c>
      <c r="BK237" s="229">
        <f>ROUND(I237*H237,0)</f>
        <v>0</v>
      </c>
      <c r="BL237" s="17" t="s">
        <v>133</v>
      </c>
      <c r="BM237" s="228" t="s">
        <v>864</v>
      </c>
    </row>
    <row r="238" s="13" customFormat="1">
      <c r="A238" s="13"/>
      <c r="B238" s="230"/>
      <c r="C238" s="231"/>
      <c r="D238" s="232" t="s">
        <v>135</v>
      </c>
      <c r="E238" s="233" t="s">
        <v>1</v>
      </c>
      <c r="F238" s="234" t="s">
        <v>861</v>
      </c>
      <c r="G238" s="231"/>
      <c r="H238" s="235">
        <v>10</v>
      </c>
      <c r="I238" s="236"/>
      <c r="J238" s="231"/>
      <c r="K238" s="231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135</v>
      </c>
      <c r="AU238" s="241" t="s">
        <v>83</v>
      </c>
      <c r="AV238" s="13" t="s">
        <v>83</v>
      </c>
      <c r="AW238" s="13" t="s">
        <v>31</v>
      </c>
      <c r="AX238" s="13" t="s">
        <v>8</v>
      </c>
      <c r="AY238" s="241" t="s">
        <v>126</v>
      </c>
    </row>
    <row r="239" s="2" customFormat="1" ht="21.75" customHeight="1">
      <c r="A239" s="38"/>
      <c r="B239" s="39"/>
      <c r="C239" s="218" t="s">
        <v>452</v>
      </c>
      <c r="D239" s="218" t="s">
        <v>128</v>
      </c>
      <c r="E239" s="219" t="s">
        <v>369</v>
      </c>
      <c r="F239" s="220" t="s">
        <v>370</v>
      </c>
      <c r="G239" s="221" t="s">
        <v>131</v>
      </c>
      <c r="H239" s="222">
        <v>1775.9400000000001</v>
      </c>
      <c r="I239" s="223"/>
      <c r="J239" s="222">
        <f>ROUND(I239*H239,0)</f>
        <v>0</v>
      </c>
      <c r="K239" s="220" t="s">
        <v>132</v>
      </c>
      <c r="L239" s="44"/>
      <c r="M239" s="224" t="s">
        <v>1</v>
      </c>
      <c r="N239" s="225" t="s">
        <v>39</v>
      </c>
      <c r="O239" s="91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8" t="s">
        <v>133</v>
      </c>
      <c r="AT239" s="228" t="s">
        <v>128</v>
      </c>
      <c r="AU239" s="228" t="s">
        <v>83</v>
      </c>
      <c r="AY239" s="17" t="s">
        <v>126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7" t="s">
        <v>8</v>
      </c>
      <c r="BK239" s="229">
        <f>ROUND(I239*H239,0)</f>
        <v>0</v>
      </c>
      <c r="BL239" s="17" t="s">
        <v>133</v>
      </c>
      <c r="BM239" s="228" t="s">
        <v>865</v>
      </c>
    </row>
    <row r="240" s="13" customFormat="1">
      <c r="A240" s="13"/>
      <c r="B240" s="230"/>
      <c r="C240" s="231"/>
      <c r="D240" s="232" t="s">
        <v>135</v>
      </c>
      <c r="E240" s="233" t="s">
        <v>1</v>
      </c>
      <c r="F240" s="234" t="s">
        <v>866</v>
      </c>
      <c r="G240" s="231"/>
      <c r="H240" s="235">
        <v>1775.9400000000001</v>
      </c>
      <c r="I240" s="236"/>
      <c r="J240" s="231"/>
      <c r="K240" s="231"/>
      <c r="L240" s="237"/>
      <c r="M240" s="238"/>
      <c r="N240" s="239"/>
      <c r="O240" s="239"/>
      <c r="P240" s="239"/>
      <c r="Q240" s="239"/>
      <c r="R240" s="239"/>
      <c r="S240" s="239"/>
      <c r="T240" s="24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1" t="s">
        <v>135</v>
      </c>
      <c r="AU240" s="241" t="s">
        <v>83</v>
      </c>
      <c r="AV240" s="13" t="s">
        <v>83</v>
      </c>
      <c r="AW240" s="13" t="s">
        <v>31</v>
      </c>
      <c r="AX240" s="13" t="s">
        <v>8</v>
      </c>
      <c r="AY240" s="241" t="s">
        <v>126</v>
      </c>
    </row>
    <row r="241" s="2" customFormat="1" ht="24.15" customHeight="1">
      <c r="A241" s="38"/>
      <c r="B241" s="39"/>
      <c r="C241" s="218" t="s">
        <v>456</v>
      </c>
      <c r="D241" s="218" t="s">
        <v>128</v>
      </c>
      <c r="E241" s="219" t="s">
        <v>867</v>
      </c>
      <c r="F241" s="220" t="s">
        <v>868</v>
      </c>
      <c r="G241" s="221" t="s">
        <v>131</v>
      </c>
      <c r="H241" s="222">
        <v>1775.9400000000001</v>
      </c>
      <c r="I241" s="223"/>
      <c r="J241" s="222">
        <f>ROUND(I241*H241,0)</f>
        <v>0</v>
      </c>
      <c r="K241" s="220" t="s">
        <v>132</v>
      </c>
      <c r="L241" s="44"/>
      <c r="M241" s="224" t="s">
        <v>1</v>
      </c>
      <c r="N241" s="225" t="s">
        <v>39</v>
      </c>
      <c r="O241" s="91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8" t="s">
        <v>133</v>
      </c>
      <c r="AT241" s="228" t="s">
        <v>128</v>
      </c>
      <c r="AU241" s="228" t="s">
        <v>83</v>
      </c>
      <c r="AY241" s="17" t="s">
        <v>126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7" t="s">
        <v>8</v>
      </c>
      <c r="BK241" s="229">
        <f>ROUND(I241*H241,0)</f>
        <v>0</v>
      </c>
      <c r="BL241" s="17" t="s">
        <v>133</v>
      </c>
      <c r="BM241" s="228" t="s">
        <v>869</v>
      </c>
    </row>
    <row r="242" s="13" customFormat="1">
      <c r="A242" s="13"/>
      <c r="B242" s="230"/>
      <c r="C242" s="231"/>
      <c r="D242" s="232" t="s">
        <v>135</v>
      </c>
      <c r="E242" s="233" t="s">
        <v>1</v>
      </c>
      <c r="F242" s="234" t="s">
        <v>866</v>
      </c>
      <c r="G242" s="231"/>
      <c r="H242" s="235">
        <v>1775.9400000000001</v>
      </c>
      <c r="I242" s="236"/>
      <c r="J242" s="231"/>
      <c r="K242" s="231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135</v>
      </c>
      <c r="AU242" s="241" t="s">
        <v>83</v>
      </c>
      <c r="AV242" s="13" t="s">
        <v>83</v>
      </c>
      <c r="AW242" s="13" t="s">
        <v>31</v>
      </c>
      <c r="AX242" s="13" t="s">
        <v>8</v>
      </c>
      <c r="AY242" s="241" t="s">
        <v>126</v>
      </c>
    </row>
    <row r="243" s="2" customFormat="1" ht="24.15" customHeight="1">
      <c r="A243" s="38"/>
      <c r="B243" s="39"/>
      <c r="C243" s="218" t="s">
        <v>460</v>
      </c>
      <c r="D243" s="218" t="s">
        <v>128</v>
      </c>
      <c r="E243" s="219" t="s">
        <v>374</v>
      </c>
      <c r="F243" s="220" t="s">
        <v>375</v>
      </c>
      <c r="G243" s="221" t="s">
        <v>376</v>
      </c>
      <c r="H243" s="222">
        <v>6</v>
      </c>
      <c r="I243" s="223"/>
      <c r="J243" s="222">
        <f>ROUND(I243*H243,0)</f>
        <v>0</v>
      </c>
      <c r="K243" s="220" t="s">
        <v>147</v>
      </c>
      <c r="L243" s="44"/>
      <c r="M243" s="224" t="s">
        <v>1</v>
      </c>
      <c r="N243" s="225" t="s">
        <v>39</v>
      </c>
      <c r="O243" s="91"/>
      <c r="P243" s="226">
        <f>O243*H243</f>
        <v>0</v>
      </c>
      <c r="Q243" s="226">
        <v>0.45937</v>
      </c>
      <c r="R243" s="226">
        <f>Q243*H243</f>
        <v>2.7562199999999999</v>
      </c>
      <c r="S243" s="226">
        <v>0</v>
      </c>
      <c r="T243" s="22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8" t="s">
        <v>133</v>
      </c>
      <c r="AT243" s="228" t="s">
        <v>128</v>
      </c>
      <c r="AU243" s="228" t="s">
        <v>83</v>
      </c>
      <c r="AY243" s="17" t="s">
        <v>126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7" t="s">
        <v>8</v>
      </c>
      <c r="BK243" s="229">
        <f>ROUND(I243*H243,0)</f>
        <v>0</v>
      </c>
      <c r="BL243" s="17" t="s">
        <v>133</v>
      </c>
      <c r="BM243" s="228" t="s">
        <v>870</v>
      </c>
    </row>
    <row r="244" s="13" customFormat="1">
      <c r="A244" s="13"/>
      <c r="B244" s="230"/>
      <c r="C244" s="231"/>
      <c r="D244" s="232" t="s">
        <v>135</v>
      </c>
      <c r="E244" s="233" t="s">
        <v>1</v>
      </c>
      <c r="F244" s="234" t="s">
        <v>871</v>
      </c>
      <c r="G244" s="231"/>
      <c r="H244" s="235">
        <v>6</v>
      </c>
      <c r="I244" s="236"/>
      <c r="J244" s="231"/>
      <c r="K244" s="231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135</v>
      </c>
      <c r="AU244" s="241" t="s">
        <v>83</v>
      </c>
      <c r="AV244" s="13" t="s">
        <v>83</v>
      </c>
      <c r="AW244" s="13" t="s">
        <v>31</v>
      </c>
      <c r="AX244" s="13" t="s">
        <v>8</v>
      </c>
      <c r="AY244" s="241" t="s">
        <v>126</v>
      </c>
    </row>
    <row r="245" s="2" customFormat="1" ht="24.15" customHeight="1">
      <c r="A245" s="38"/>
      <c r="B245" s="39"/>
      <c r="C245" s="218" t="s">
        <v>464</v>
      </c>
      <c r="D245" s="218" t="s">
        <v>128</v>
      </c>
      <c r="E245" s="219" t="s">
        <v>872</v>
      </c>
      <c r="F245" s="220" t="s">
        <v>873</v>
      </c>
      <c r="G245" s="221" t="s">
        <v>131</v>
      </c>
      <c r="H245" s="222">
        <v>27</v>
      </c>
      <c r="I245" s="223"/>
      <c r="J245" s="222">
        <f>ROUND(I245*H245,0)</f>
        <v>0</v>
      </c>
      <c r="K245" s="220" t="s">
        <v>132</v>
      </c>
      <c r="L245" s="44"/>
      <c r="M245" s="224" t="s">
        <v>1</v>
      </c>
      <c r="N245" s="225" t="s">
        <v>39</v>
      </c>
      <c r="O245" s="91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8" t="s">
        <v>133</v>
      </c>
      <c r="AT245" s="228" t="s">
        <v>128</v>
      </c>
      <c r="AU245" s="228" t="s">
        <v>83</v>
      </c>
      <c r="AY245" s="17" t="s">
        <v>126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7" t="s">
        <v>8</v>
      </c>
      <c r="BK245" s="229">
        <f>ROUND(I245*H245,0)</f>
        <v>0</v>
      </c>
      <c r="BL245" s="17" t="s">
        <v>133</v>
      </c>
      <c r="BM245" s="228" t="s">
        <v>874</v>
      </c>
    </row>
    <row r="246" s="2" customFormat="1" ht="24.15" customHeight="1">
      <c r="A246" s="38"/>
      <c r="B246" s="39"/>
      <c r="C246" s="218" t="s">
        <v>468</v>
      </c>
      <c r="D246" s="218" t="s">
        <v>128</v>
      </c>
      <c r="E246" s="219" t="s">
        <v>875</v>
      </c>
      <c r="F246" s="220" t="s">
        <v>876</v>
      </c>
      <c r="G246" s="221" t="s">
        <v>131</v>
      </c>
      <c r="H246" s="222">
        <v>27</v>
      </c>
      <c r="I246" s="223"/>
      <c r="J246" s="222">
        <f>ROUND(I246*H246,0)</f>
        <v>0</v>
      </c>
      <c r="K246" s="220" t="s">
        <v>132</v>
      </c>
      <c r="L246" s="44"/>
      <c r="M246" s="224" t="s">
        <v>1</v>
      </c>
      <c r="N246" s="225" t="s">
        <v>39</v>
      </c>
      <c r="O246" s="91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8" t="s">
        <v>133</v>
      </c>
      <c r="AT246" s="228" t="s">
        <v>128</v>
      </c>
      <c r="AU246" s="228" t="s">
        <v>83</v>
      </c>
      <c r="AY246" s="17" t="s">
        <v>126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7" t="s">
        <v>8</v>
      </c>
      <c r="BK246" s="229">
        <f>ROUND(I246*H246,0)</f>
        <v>0</v>
      </c>
      <c r="BL246" s="17" t="s">
        <v>133</v>
      </c>
      <c r="BM246" s="228" t="s">
        <v>877</v>
      </c>
    </row>
    <row r="247" s="2" customFormat="1" ht="24.15" customHeight="1">
      <c r="A247" s="38"/>
      <c r="B247" s="39"/>
      <c r="C247" s="218" t="s">
        <v>473</v>
      </c>
      <c r="D247" s="218" t="s">
        <v>128</v>
      </c>
      <c r="E247" s="219" t="s">
        <v>878</v>
      </c>
      <c r="F247" s="220" t="s">
        <v>879</v>
      </c>
      <c r="G247" s="221" t="s">
        <v>376</v>
      </c>
      <c r="H247" s="222">
        <v>2</v>
      </c>
      <c r="I247" s="223"/>
      <c r="J247" s="222">
        <f>ROUND(I247*H247,0)</f>
        <v>0</v>
      </c>
      <c r="K247" s="220" t="s">
        <v>132</v>
      </c>
      <c r="L247" s="44"/>
      <c r="M247" s="224" t="s">
        <v>1</v>
      </c>
      <c r="N247" s="225" t="s">
        <v>39</v>
      </c>
      <c r="O247" s="91"/>
      <c r="P247" s="226">
        <f>O247*H247</f>
        <v>0</v>
      </c>
      <c r="Q247" s="226">
        <v>0.47094000000000003</v>
      </c>
      <c r="R247" s="226">
        <f>Q247*H247</f>
        <v>0.94188000000000005</v>
      </c>
      <c r="S247" s="226">
        <v>0</v>
      </c>
      <c r="T247" s="22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8" t="s">
        <v>133</v>
      </c>
      <c r="AT247" s="228" t="s">
        <v>128</v>
      </c>
      <c r="AU247" s="228" t="s">
        <v>83</v>
      </c>
      <c r="AY247" s="17" t="s">
        <v>126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7" t="s">
        <v>8</v>
      </c>
      <c r="BK247" s="229">
        <f>ROUND(I247*H247,0)</f>
        <v>0</v>
      </c>
      <c r="BL247" s="17" t="s">
        <v>133</v>
      </c>
      <c r="BM247" s="228" t="s">
        <v>880</v>
      </c>
    </row>
    <row r="248" s="2" customFormat="1" ht="24.15" customHeight="1">
      <c r="A248" s="38"/>
      <c r="B248" s="39"/>
      <c r="C248" s="218" t="s">
        <v>611</v>
      </c>
      <c r="D248" s="218" t="s">
        <v>128</v>
      </c>
      <c r="E248" s="219" t="s">
        <v>881</v>
      </c>
      <c r="F248" s="220" t="s">
        <v>882</v>
      </c>
      <c r="G248" s="221" t="s">
        <v>376</v>
      </c>
      <c r="H248" s="222">
        <v>1</v>
      </c>
      <c r="I248" s="223"/>
      <c r="J248" s="222">
        <f>ROUND(I248*H248,0)</f>
        <v>0</v>
      </c>
      <c r="K248" s="220" t="s">
        <v>147</v>
      </c>
      <c r="L248" s="44"/>
      <c r="M248" s="224" t="s">
        <v>1</v>
      </c>
      <c r="N248" s="225" t="s">
        <v>39</v>
      </c>
      <c r="O248" s="91"/>
      <c r="P248" s="226">
        <f>O248*H248</f>
        <v>0</v>
      </c>
      <c r="Q248" s="226">
        <v>38.957299999999996</v>
      </c>
      <c r="R248" s="226">
        <f>Q248*H248</f>
        <v>38.957299999999996</v>
      </c>
      <c r="S248" s="226">
        <v>0</v>
      </c>
      <c r="T248" s="227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8" t="s">
        <v>133</v>
      </c>
      <c r="AT248" s="228" t="s">
        <v>128</v>
      </c>
      <c r="AU248" s="228" t="s">
        <v>83</v>
      </c>
      <c r="AY248" s="17" t="s">
        <v>126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7" t="s">
        <v>8</v>
      </c>
      <c r="BK248" s="229">
        <f>ROUND(I248*H248,0)</f>
        <v>0</v>
      </c>
      <c r="BL248" s="17" t="s">
        <v>133</v>
      </c>
      <c r="BM248" s="228" t="s">
        <v>883</v>
      </c>
    </row>
    <row r="249" s="2" customFormat="1" ht="24.15" customHeight="1">
      <c r="A249" s="38"/>
      <c r="B249" s="39"/>
      <c r="C249" s="218" t="s">
        <v>545</v>
      </c>
      <c r="D249" s="218" t="s">
        <v>128</v>
      </c>
      <c r="E249" s="219" t="s">
        <v>884</v>
      </c>
      <c r="F249" s="220" t="s">
        <v>885</v>
      </c>
      <c r="G249" s="221" t="s">
        <v>376</v>
      </c>
      <c r="H249" s="222">
        <v>1</v>
      </c>
      <c r="I249" s="223"/>
      <c r="J249" s="222">
        <f>ROUND(I249*H249,0)</f>
        <v>0</v>
      </c>
      <c r="K249" s="220" t="s">
        <v>132</v>
      </c>
      <c r="L249" s="44"/>
      <c r="M249" s="224" t="s">
        <v>1</v>
      </c>
      <c r="N249" s="225" t="s">
        <v>39</v>
      </c>
      <c r="O249" s="91"/>
      <c r="P249" s="226">
        <f>O249*H249</f>
        <v>0</v>
      </c>
      <c r="Q249" s="226">
        <v>43.78613</v>
      </c>
      <c r="R249" s="226">
        <f>Q249*H249</f>
        <v>43.78613</v>
      </c>
      <c r="S249" s="226">
        <v>0</v>
      </c>
      <c r="T249" s="22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8" t="s">
        <v>133</v>
      </c>
      <c r="AT249" s="228" t="s">
        <v>128</v>
      </c>
      <c r="AU249" s="228" t="s">
        <v>83</v>
      </c>
      <c r="AY249" s="17" t="s">
        <v>126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7" t="s">
        <v>8</v>
      </c>
      <c r="BK249" s="229">
        <f>ROUND(I249*H249,0)</f>
        <v>0</v>
      </c>
      <c r="BL249" s="17" t="s">
        <v>133</v>
      </c>
      <c r="BM249" s="228" t="s">
        <v>886</v>
      </c>
    </row>
    <row r="250" s="2" customFormat="1" ht="24.15" customHeight="1">
      <c r="A250" s="38"/>
      <c r="B250" s="39"/>
      <c r="C250" s="263" t="s">
        <v>550</v>
      </c>
      <c r="D250" s="263" t="s">
        <v>171</v>
      </c>
      <c r="E250" s="264" t="s">
        <v>887</v>
      </c>
      <c r="F250" s="265" t="s">
        <v>888</v>
      </c>
      <c r="G250" s="266" t="s">
        <v>376</v>
      </c>
      <c r="H250" s="267">
        <v>1</v>
      </c>
      <c r="I250" s="268"/>
      <c r="J250" s="267">
        <f>ROUND(I250*H250,0)</f>
        <v>0</v>
      </c>
      <c r="K250" s="265" t="s">
        <v>1</v>
      </c>
      <c r="L250" s="269"/>
      <c r="M250" s="270" t="s">
        <v>1</v>
      </c>
      <c r="N250" s="271" t="s">
        <v>39</v>
      </c>
      <c r="O250" s="91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8" t="s">
        <v>170</v>
      </c>
      <c r="AT250" s="228" t="s">
        <v>171</v>
      </c>
      <c r="AU250" s="228" t="s">
        <v>83</v>
      </c>
      <c r="AY250" s="17" t="s">
        <v>126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7" t="s">
        <v>8</v>
      </c>
      <c r="BK250" s="229">
        <f>ROUND(I250*H250,0)</f>
        <v>0</v>
      </c>
      <c r="BL250" s="17" t="s">
        <v>133</v>
      </c>
      <c r="BM250" s="228" t="s">
        <v>889</v>
      </c>
    </row>
    <row r="251" s="2" customFormat="1" ht="24.15" customHeight="1">
      <c r="A251" s="38"/>
      <c r="B251" s="39"/>
      <c r="C251" s="218" t="s">
        <v>890</v>
      </c>
      <c r="D251" s="218" t="s">
        <v>128</v>
      </c>
      <c r="E251" s="219" t="s">
        <v>891</v>
      </c>
      <c r="F251" s="220" t="s">
        <v>892</v>
      </c>
      <c r="G251" s="221" t="s">
        <v>376</v>
      </c>
      <c r="H251" s="222">
        <v>8</v>
      </c>
      <c r="I251" s="223"/>
      <c r="J251" s="222">
        <f>ROUND(I251*H251,0)</f>
        <v>0</v>
      </c>
      <c r="K251" s="220" t="s">
        <v>132</v>
      </c>
      <c r="L251" s="44"/>
      <c r="M251" s="224" t="s">
        <v>1</v>
      </c>
      <c r="N251" s="225" t="s">
        <v>39</v>
      </c>
      <c r="O251" s="91"/>
      <c r="P251" s="226">
        <f>O251*H251</f>
        <v>0</v>
      </c>
      <c r="Q251" s="226">
        <v>0.010189999999999999</v>
      </c>
      <c r="R251" s="226">
        <f>Q251*H251</f>
        <v>0.081519999999999995</v>
      </c>
      <c r="S251" s="226">
        <v>0</v>
      </c>
      <c r="T251" s="22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8" t="s">
        <v>133</v>
      </c>
      <c r="AT251" s="228" t="s">
        <v>128</v>
      </c>
      <c r="AU251" s="228" t="s">
        <v>83</v>
      </c>
      <c r="AY251" s="17" t="s">
        <v>126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7" t="s">
        <v>8</v>
      </c>
      <c r="BK251" s="229">
        <f>ROUND(I251*H251,0)</f>
        <v>0</v>
      </c>
      <c r="BL251" s="17" t="s">
        <v>133</v>
      </c>
      <c r="BM251" s="228" t="s">
        <v>893</v>
      </c>
    </row>
    <row r="252" s="2" customFormat="1" ht="16.5" customHeight="1">
      <c r="A252" s="38"/>
      <c r="B252" s="39"/>
      <c r="C252" s="263" t="s">
        <v>489</v>
      </c>
      <c r="D252" s="263" t="s">
        <v>171</v>
      </c>
      <c r="E252" s="264" t="s">
        <v>894</v>
      </c>
      <c r="F252" s="265" t="s">
        <v>895</v>
      </c>
      <c r="G252" s="266" t="s">
        <v>376</v>
      </c>
      <c r="H252" s="267">
        <v>8</v>
      </c>
      <c r="I252" s="268"/>
      <c r="J252" s="267">
        <f>ROUND(I252*H252,0)</f>
        <v>0</v>
      </c>
      <c r="K252" s="265" t="s">
        <v>1</v>
      </c>
      <c r="L252" s="269"/>
      <c r="M252" s="270" t="s">
        <v>1</v>
      </c>
      <c r="N252" s="271" t="s">
        <v>39</v>
      </c>
      <c r="O252" s="91"/>
      <c r="P252" s="226">
        <f>O252*H252</f>
        <v>0</v>
      </c>
      <c r="Q252" s="226">
        <v>0.79000000000000004</v>
      </c>
      <c r="R252" s="226">
        <f>Q252*H252</f>
        <v>6.3200000000000003</v>
      </c>
      <c r="S252" s="226">
        <v>0</v>
      </c>
      <c r="T252" s="22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8" t="s">
        <v>170</v>
      </c>
      <c r="AT252" s="228" t="s">
        <v>171</v>
      </c>
      <c r="AU252" s="228" t="s">
        <v>83</v>
      </c>
      <c r="AY252" s="17" t="s">
        <v>126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7" t="s">
        <v>8</v>
      </c>
      <c r="BK252" s="229">
        <f>ROUND(I252*H252,0)</f>
        <v>0</v>
      </c>
      <c r="BL252" s="17" t="s">
        <v>133</v>
      </c>
      <c r="BM252" s="228" t="s">
        <v>896</v>
      </c>
    </row>
    <row r="253" s="2" customFormat="1" ht="24.15" customHeight="1">
      <c r="A253" s="38"/>
      <c r="B253" s="39"/>
      <c r="C253" s="218" t="s">
        <v>499</v>
      </c>
      <c r="D253" s="218" t="s">
        <v>128</v>
      </c>
      <c r="E253" s="219" t="s">
        <v>461</v>
      </c>
      <c r="F253" s="220" t="s">
        <v>462</v>
      </c>
      <c r="G253" s="221" t="s">
        <v>376</v>
      </c>
      <c r="H253" s="222">
        <v>16</v>
      </c>
      <c r="I253" s="223"/>
      <c r="J253" s="222">
        <f>ROUND(I253*H253,0)</f>
        <v>0</v>
      </c>
      <c r="K253" s="220" t="s">
        <v>132</v>
      </c>
      <c r="L253" s="44"/>
      <c r="M253" s="224" t="s">
        <v>1</v>
      </c>
      <c r="N253" s="225" t="s">
        <v>39</v>
      </c>
      <c r="O253" s="91"/>
      <c r="P253" s="226">
        <f>O253*H253</f>
        <v>0</v>
      </c>
      <c r="Q253" s="226">
        <v>0.00016000000000000001</v>
      </c>
      <c r="R253" s="226">
        <f>Q253*H253</f>
        <v>0.0025600000000000002</v>
      </c>
      <c r="S253" s="226">
        <v>0</v>
      </c>
      <c r="T253" s="22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8" t="s">
        <v>133</v>
      </c>
      <c r="AT253" s="228" t="s">
        <v>128</v>
      </c>
      <c r="AU253" s="228" t="s">
        <v>83</v>
      </c>
      <c r="AY253" s="17" t="s">
        <v>126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7" t="s">
        <v>8</v>
      </c>
      <c r="BK253" s="229">
        <f>ROUND(I253*H253,0)</f>
        <v>0</v>
      </c>
      <c r="BL253" s="17" t="s">
        <v>133</v>
      </c>
      <c r="BM253" s="228" t="s">
        <v>897</v>
      </c>
    </row>
    <row r="254" s="2" customFormat="1" ht="16.5" customHeight="1">
      <c r="A254" s="38"/>
      <c r="B254" s="39"/>
      <c r="C254" s="218" t="s">
        <v>507</v>
      </c>
      <c r="D254" s="218" t="s">
        <v>128</v>
      </c>
      <c r="E254" s="219" t="s">
        <v>465</v>
      </c>
      <c r="F254" s="220" t="s">
        <v>466</v>
      </c>
      <c r="G254" s="221" t="s">
        <v>131</v>
      </c>
      <c r="H254" s="222">
        <v>1803</v>
      </c>
      <c r="I254" s="223"/>
      <c r="J254" s="222">
        <f>ROUND(I254*H254,0)</f>
        <v>0</v>
      </c>
      <c r="K254" s="220" t="s">
        <v>147</v>
      </c>
      <c r="L254" s="44"/>
      <c r="M254" s="224" t="s">
        <v>1</v>
      </c>
      <c r="N254" s="225" t="s">
        <v>39</v>
      </c>
      <c r="O254" s="91"/>
      <c r="P254" s="226">
        <f>O254*H254</f>
        <v>0</v>
      </c>
      <c r="Q254" s="226">
        <v>0.00019000000000000001</v>
      </c>
      <c r="R254" s="226">
        <f>Q254*H254</f>
        <v>0.34257000000000004</v>
      </c>
      <c r="S254" s="226">
        <v>0</v>
      </c>
      <c r="T254" s="22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8" t="s">
        <v>133</v>
      </c>
      <c r="AT254" s="228" t="s">
        <v>128</v>
      </c>
      <c r="AU254" s="228" t="s">
        <v>83</v>
      </c>
      <c r="AY254" s="17" t="s">
        <v>126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7" t="s">
        <v>8</v>
      </c>
      <c r="BK254" s="229">
        <f>ROUND(I254*H254,0)</f>
        <v>0</v>
      </c>
      <c r="BL254" s="17" t="s">
        <v>133</v>
      </c>
      <c r="BM254" s="228" t="s">
        <v>898</v>
      </c>
    </row>
    <row r="255" s="13" customFormat="1">
      <c r="A255" s="13"/>
      <c r="B255" s="230"/>
      <c r="C255" s="231"/>
      <c r="D255" s="232" t="s">
        <v>135</v>
      </c>
      <c r="E255" s="233" t="s">
        <v>1</v>
      </c>
      <c r="F255" s="234" t="s">
        <v>899</v>
      </c>
      <c r="G255" s="231"/>
      <c r="H255" s="235">
        <v>1803</v>
      </c>
      <c r="I255" s="236"/>
      <c r="J255" s="231"/>
      <c r="K255" s="231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135</v>
      </c>
      <c r="AU255" s="241" t="s">
        <v>83</v>
      </c>
      <c r="AV255" s="13" t="s">
        <v>83</v>
      </c>
      <c r="AW255" s="13" t="s">
        <v>31</v>
      </c>
      <c r="AX255" s="13" t="s">
        <v>8</v>
      </c>
      <c r="AY255" s="241" t="s">
        <v>126</v>
      </c>
    </row>
    <row r="256" s="2" customFormat="1" ht="21.75" customHeight="1">
      <c r="A256" s="38"/>
      <c r="B256" s="39"/>
      <c r="C256" s="218" t="s">
        <v>513</v>
      </c>
      <c r="D256" s="218" t="s">
        <v>128</v>
      </c>
      <c r="E256" s="219" t="s">
        <v>900</v>
      </c>
      <c r="F256" s="220" t="s">
        <v>901</v>
      </c>
      <c r="G256" s="221" t="s">
        <v>131</v>
      </c>
      <c r="H256" s="222">
        <v>1803</v>
      </c>
      <c r="I256" s="223"/>
      <c r="J256" s="222">
        <f>ROUND(I256*H256,0)</f>
        <v>0</v>
      </c>
      <c r="K256" s="220" t="s">
        <v>147</v>
      </c>
      <c r="L256" s="44"/>
      <c r="M256" s="224" t="s">
        <v>1</v>
      </c>
      <c r="N256" s="225" t="s">
        <v>39</v>
      </c>
      <c r="O256" s="91"/>
      <c r="P256" s="226">
        <f>O256*H256</f>
        <v>0</v>
      </c>
      <c r="Q256" s="226">
        <v>6.9999999999999994E-05</v>
      </c>
      <c r="R256" s="226">
        <f>Q256*H256</f>
        <v>0.12620999999999999</v>
      </c>
      <c r="S256" s="226">
        <v>0</v>
      </c>
      <c r="T256" s="22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8" t="s">
        <v>133</v>
      </c>
      <c r="AT256" s="228" t="s">
        <v>128</v>
      </c>
      <c r="AU256" s="228" t="s">
        <v>83</v>
      </c>
      <c r="AY256" s="17" t="s">
        <v>126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7" t="s">
        <v>8</v>
      </c>
      <c r="BK256" s="229">
        <f>ROUND(I256*H256,0)</f>
        <v>0</v>
      </c>
      <c r="BL256" s="17" t="s">
        <v>133</v>
      </c>
      <c r="BM256" s="228" t="s">
        <v>902</v>
      </c>
    </row>
    <row r="257" s="13" customFormat="1">
      <c r="A257" s="13"/>
      <c r="B257" s="230"/>
      <c r="C257" s="231"/>
      <c r="D257" s="232" t="s">
        <v>135</v>
      </c>
      <c r="E257" s="233" t="s">
        <v>1</v>
      </c>
      <c r="F257" s="234" t="s">
        <v>899</v>
      </c>
      <c r="G257" s="231"/>
      <c r="H257" s="235">
        <v>1803</v>
      </c>
      <c r="I257" s="236"/>
      <c r="J257" s="231"/>
      <c r="K257" s="231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135</v>
      </c>
      <c r="AU257" s="241" t="s">
        <v>83</v>
      </c>
      <c r="AV257" s="13" t="s">
        <v>83</v>
      </c>
      <c r="AW257" s="13" t="s">
        <v>31</v>
      </c>
      <c r="AX257" s="13" t="s">
        <v>8</v>
      </c>
      <c r="AY257" s="241" t="s">
        <v>126</v>
      </c>
    </row>
    <row r="258" s="2" customFormat="1" ht="24.15" customHeight="1">
      <c r="A258" s="38"/>
      <c r="B258" s="39"/>
      <c r="C258" s="218" t="s">
        <v>615</v>
      </c>
      <c r="D258" s="218" t="s">
        <v>128</v>
      </c>
      <c r="E258" s="219" t="s">
        <v>903</v>
      </c>
      <c r="F258" s="220" t="s">
        <v>904</v>
      </c>
      <c r="G258" s="221" t="s">
        <v>827</v>
      </c>
      <c r="H258" s="222">
        <v>1</v>
      </c>
      <c r="I258" s="223"/>
      <c r="J258" s="222">
        <f>ROUND(I258*H258,0)</f>
        <v>0</v>
      </c>
      <c r="K258" s="220" t="s">
        <v>1</v>
      </c>
      <c r="L258" s="44"/>
      <c r="M258" s="224" t="s">
        <v>1</v>
      </c>
      <c r="N258" s="225" t="s">
        <v>39</v>
      </c>
      <c r="O258" s="91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8" t="s">
        <v>133</v>
      </c>
      <c r="AT258" s="228" t="s">
        <v>128</v>
      </c>
      <c r="AU258" s="228" t="s">
        <v>83</v>
      </c>
      <c r="AY258" s="17" t="s">
        <v>126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7" t="s">
        <v>8</v>
      </c>
      <c r="BK258" s="229">
        <f>ROUND(I258*H258,0)</f>
        <v>0</v>
      </c>
      <c r="BL258" s="17" t="s">
        <v>133</v>
      </c>
      <c r="BM258" s="228" t="s">
        <v>905</v>
      </c>
    </row>
    <row r="259" s="2" customFormat="1" ht="24.15" customHeight="1">
      <c r="A259" s="38"/>
      <c r="B259" s="39"/>
      <c r="C259" s="218" t="s">
        <v>517</v>
      </c>
      <c r="D259" s="218" t="s">
        <v>128</v>
      </c>
      <c r="E259" s="219" t="s">
        <v>474</v>
      </c>
      <c r="F259" s="220" t="s">
        <v>906</v>
      </c>
      <c r="G259" s="221" t="s">
        <v>376</v>
      </c>
      <c r="H259" s="222">
        <v>171</v>
      </c>
      <c r="I259" s="223"/>
      <c r="J259" s="222">
        <f>ROUND(I259*H259,0)</f>
        <v>0</v>
      </c>
      <c r="K259" s="220" t="s">
        <v>132</v>
      </c>
      <c r="L259" s="44"/>
      <c r="M259" s="224" t="s">
        <v>1</v>
      </c>
      <c r="N259" s="225" t="s">
        <v>39</v>
      </c>
      <c r="O259" s="91"/>
      <c r="P259" s="226">
        <f>O259*H259</f>
        <v>0</v>
      </c>
      <c r="Q259" s="226">
        <v>8.0000000000000007E-05</v>
      </c>
      <c r="R259" s="226">
        <f>Q259*H259</f>
        <v>0.013680000000000001</v>
      </c>
      <c r="S259" s="226">
        <v>0</v>
      </c>
      <c r="T259" s="22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8" t="s">
        <v>133</v>
      </c>
      <c r="AT259" s="228" t="s">
        <v>128</v>
      </c>
      <c r="AU259" s="228" t="s">
        <v>83</v>
      </c>
      <c r="AY259" s="17" t="s">
        <v>126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7" t="s">
        <v>8</v>
      </c>
      <c r="BK259" s="229">
        <f>ROUND(I259*H259,0)</f>
        <v>0</v>
      </c>
      <c r="BL259" s="17" t="s">
        <v>133</v>
      </c>
      <c r="BM259" s="228" t="s">
        <v>907</v>
      </c>
    </row>
    <row r="260" s="13" customFormat="1">
      <c r="A260" s="13"/>
      <c r="B260" s="230"/>
      <c r="C260" s="231"/>
      <c r="D260" s="232" t="s">
        <v>135</v>
      </c>
      <c r="E260" s="233" t="s">
        <v>1</v>
      </c>
      <c r="F260" s="234" t="s">
        <v>908</v>
      </c>
      <c r="G260" s="231"/>
      <c r="H260" s="235">
        <v>171</v>
      </c>
      <c r="I260" s="236"/>
      <c r="J260" s="231"/>
      <c r="K260" s="231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135</v>
      </c>
      <c r="AU260" s="241" t="s">
        <v>83</v>
      </c>
      <c r="AV260" s="13" t="s">
        <v>83</v>
      </c>
      <c r="AW260" s="13" t="s">
        <v>31</v>
      </c>
      <c r="AX260" s="13" t="s">
        <v>8</v>
      </c>
      <c r="AY260" s="241" t="s">
        <v>126</v>
      </c>
    </row>
    <row r="261" s="2" customFormat="1" ht="24.15" customHeight="1">
      <c r="A261" s="38"/>
      <c r="B261" s="39"/>
      <c r="C261" s="218" t="s">
        <v>522</v>
      </c>
      <c r="D261" s="218" t="s">
        <v>128</v>
      </c>
      <c r="E261" s="219" t="s">
        <v>909</v>
      </c>
      <c r="F261" s="220" t="s">
        <v>910</v>
      </c>
      <c r="G261" s="221" t="s">
        <v>376</v>
      </c>
      <c r="H261" s="222">
        <v>5</v>
      </c>
      <c r="I261" s="223"/>
      <c r="J261" s="222">
        <f>ROUND(I261*H261,0)</f>
        <v>0</v>
      </c>
      <c r="K261" s="220" t="s">
        <v>132</v>
      </c>
      <c r="L261" s="44"/>
      <c r="M261" s="224" t="s">
        <v>1</v>
      </c>
      <c r="N261" s="225" t="s">
        <v>39</v>
      </c>
      <c r="O261" s="91"/>
      <c r="P261" s="226">
        <f>O261*H261</f>
        <v>0</v>
      </c>
      <c r="Q261" s="226">
        <v>9.0000000000000006E-05</v>
      </c>
      <c r="R261" s="226">
        <f>Q261*H261</f>
        <v>0.00045000000000000004</v>
      </c>
      <c r="S261" s="226">
        <v>0</v>
      </c>
      <c r="T261" s="227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8" t="s">
        <v>133</v>
      </c>
      <c r="AT261" s="228" t="s">
        <v>128</v>
      </c>
      <c r="AU261" s="228" t="s">
        <v>83</v>
      </c>
      <c r="AY261" s="17" t="s">
        <v>126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7" t="s">
        <v>8</v>
      </c>
      <c r="BK261" s="229">
        <f>ROUND(I261*H261,0)</f>
        <v>0</v>
      </c>
      <c r="BL261" s="17" t="s">
        <v>133</v>
      </c>
      <c r="BM261" s="228" t="s">
        <v>911</v>
      </c>
    </row>
    <row r="262" s="2" customFormat="1" ht="21.75" customHeight="1">
      <c r="A262" s="38"/>
      <c r="B262" s="39"/>
      <c r="C262" s="218" t="s">
        <v>528</v>
      </c>
      <c r="D262" s="218" t="s">
        <v>128</v>
      </c>
      <c r="E262" s="219" t="s">
        <v>912</v>
      </c>
      <c r="F262" s="220" t="s">
        <v>913</v>
      </c>
      <c r="G262" s="221" t="s">
        <v>376</v>
      </c>
      <c r="H262" s="222">
        <v>18</v>
      </c>
      <c r="I262" s="223"/>
      <c r="J262" s="222">
        <f>ROUND(I262*H262,0)</f>
        <v>0</v>
      </c>
      <c r="K262" s="220" t="s">
        <v>132</v>
      </c>
      <c r="L262" s="44"/>
      <c r="M262" s="224" t="s">
        <v>1</v>
      </c>
      <c r="N262" s="225" t="s">
        <v>39</v>
      </c>
      <c r="O262" s="91"/>
      <c r="P262" s="226">
        <f>O262*H262</f>
        <v>0</v>
      </c>
      <c r="Q262" s="226">
        <v>0.0018400000000000001</v>
      </c>
      <c r="R262" s="226">
        <f>Q262*H262</f>
        <v>0.033120000000000004</v>
      </c>
      <c r="S262" s="226">
        <v>0</v>
      </c>
      <c r="T262" s="227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8" t="s">
        <v>133</v>
      </c>
      <c r="AT262" s="228" t="s">
        <v>128</v>
      </c>
      <c r="AU262" s="228" t="s">
        <v>83</v>
      </c>
      <c r="AY262" s="17" t="s">
        <v>126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7" t="s">
        <v>8</v>
      </c>
      <c r="BK262" s="229">
        <f>ROUND(I262*H262,0)</f>
        <v>0</v>
      </c>
      <c r="BL262" s="17" t="s">
        <v>133</v>
      </c>
      <c r="BM262" s="228" t="s">
        <v>914</v>
      </c>
    </row>
    <row r="263" s="13" customFormat="1">
      <c r="A263" s="13"/>
      <c r="B263" s="230"/>
      <c r="C263" s="231"/>
      <c r="D263" s="232" t="s">
        <v>135</v>
      </c>
      <c r="E263" s="233" t="s">
        <v>1</v>
      </c>
      <c r="F263" s="234" t="s">
        <v>915</v>
      </c>
      <c r="G263" s="231"/>
      <c r="H263" s="235">
        <v>18</v>
      </c>
      <c r="I263" s="236"/>
      <c r="J263" s="231"/>
      <c r="K263" s="231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135</v>
      </c>
      <c r="AU263" s="241" t="s">
        <v>83</v>
      </c>
      <c r="AV263" s="13" t="s">
        <v>83</v>
      </c>
      <c r="AW263" s="13" t="s">
        <v>31</v>
      </c>
      <c r="AX263" s="13" t="s">
        <v>8</v>
      </c>
      <c r="AY263" s="241" t="s">
        <v>126</v>
      </c>
    </row>
    <row r="264" s="2" customFormat="1" ht="21.75" customHeight="1">
      <c r="A264" s="38"/>
      <c r="B264" s="39"/>
      <c r="C264" s="218" t="s">
        <v>536</v>
      </c>
      <c r="D264" s="218" t="s">
        <v>128</v>
      </c>
      <c r="E264" s="219" t="s">
        <v>916</v>
      </c>
      <c r="F264" s="220" t="s">
        <v>917</v>
      </c>
      <c r="G264" s="221" t="s">
        <v>376</v>
      </c>
      <c r="H264" s="222">
        <v>2</v>
      </c>
      <c r="I264" s="223"/>
      <c r="J264" s="222">
        <f>ROUND(I264*H264,0)</f>
        <v>0</v>
      </c>
      <c r="K264" s="220" t="s">
        <v>132</v>
      </c>
      <c r="L264" s="44"/>
      <c r="M264" s="224" t="s">
        <v>1</v>
      </c>
      <c r="N264" s="225" t="s">
        <v>39</v>
      </c>
      <c r="O264" s="91"/>
      <c r="P264" s="226">
        <f>O264*H264</f>
        <v>0</v>
      </c>
      <c r="Q264" s="226">
        <v>0.00114</v>
      </c>
      <c r="R264" s="226">
        <f>Q264*H264</f>
        <v>0.0022799999999999999</v>
      </c>
      <c r="S264" s="226">
        <v>0</v>
      </c>
      <c r="T264" s="22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8" t="s">
        <v>133</v>
      </c>
      <c r="AT264" s="228" t="s">
        <v>128</v>
      </c>
      <c r="AU264" s="228" t="s">
        <v>83</v>
      </c>
      <c r="AY264" s="17" t="s">
        <v>126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7" t="s">
        <v>8</v>
      </c>
      <c r="BK264" s="229">
        <f>ROUND(I264*H264,0)</f>
        <v>0</v>
      </c>
      <c r="BL264" s="17" t="s">
        <v>133</v>
      </c>
      <c r="BM264" s="228" t="s">
        <v>918</v>
      </c>
    </row>
    <row r="265" s="12" customFormat="1" ht="22.8" customHeight="1">
      <c r="A265" s="12"/>
      <c r="B265" s="202"/>
      <c r="C265" s="203"/>
      <c r="D265" s="204" t="s">
        <v>73</v>
      </c>
      <c r="E265" s="216" t="s">
        <v>526</v>
      </c>
      <c r="F265" s="216" t="s">
        <v>527</v>
      </c>
      <c r="G265" s="203"/>
      <c r="H265" s="203"/>
      <c r="I265" s="206"/>
      <c r="J265" s="217">
        <f>BK265</f>
        <v>0</v>
      </c>
      <c r="K265" s="203"/>
      <c r="L265" s="208"/>
      <c r="M265" s="209"/>
      <c r="N265" s="210"/>
      <c r="O265" s="210"/>
      <c r="P265" s="211">
        <f>P266</f>
        <v>0</v>
      </c>
      <c r="Q265" s="210"/>
      <c r="R265" s="211">
        <f>R266</f>
        <v>0</v>
      </c>
      <c r="S265" s="210"/>
      <c r="T265" s="212">
        <f>T266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3" t="s">
        <v>8</v>
      </c>
      <c r="AT265" s="214" t="s">
        <v>73</v>
      </c>
      <c r="AU265" s="214" t="s">
        <v>8</v>
      </c>
      <c r="AY265" s="213" t="s">
        <v>126</v>
      </c>
      <c r="BK265" s="215">
        <f>BK266</f>
        <v>0</v>
      </c>
    </row>
    <row r="266" s="2" customFormat="1" ht="24.15" customHeight="1">
      <c r="A266" s="38"/>
      <c r="B266" s="39"/>
      <c r="C266" s="218" t="s">
        <v>541</v>
      </c>
      <c r="D266" s="218" t="s">
        <v>128</v>
      </c>
      <c r="E266" s="219" t="s">
        <v>529</v>
      </c>
      <c r="F266" s="220" t="s">
        <v>530</v>
      </c>
      <c r="G266" s="221" t="s">
        <v>216</v>
      </c>
      <c r="H266" s="222">
        <v>127.49</v>
      </c>
      <c r="I266" s="223"/>
      <c r="J266" s="222">
        <f>ROUND(I266*H266,0)</f>
        <v>0</v>
      </c>
      <c r="K266" s="220" t="s">
        <v>147</v>
      </c>
      <c r="L266" s="44"/>
      <c r="M266" s="275" t="s">
        <v>1</v>
      </c>
      <c r="N266" s="276" t="s">
        <v>39</v>
      </c>
      <c r="O266" s="277"/>
      <c r="P266" s="278">
        <f>O266*H266</f>
        <v>0</v>
      </c>
      <c r="Q266" s="278">
        <v>0</v>
      </c>
      <c r="R266" s="278">
        <f>Q266*H266</f>
        <v>0</v>
      </c>
      <c r="S266" s="278">
        <v>0</v>
      </c>
      <c r="T266" s="279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8" t="s">
        <v>133</v>
      </c>
      <c r="AT266" s="228" t="s">
        <v>128</v>
      </c>
      <c r="AU266" s="228" t="s">
        <v>83</v>
      </c>
      <c r="AY266" s="17" t="s">
        <v>126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7" t="s">
        <v>8</v>
      </c>
      <c r="BK266" s="229">
        <f>ROUND(I266*H266,0)</f>
        <v>0</v>
      </c>
      <c r="BL266" s="17" t="s">
        <v>133</v>
      </c>
      <c r="BM266" s="228" t="s">
        <v>919</v>
      </c>
    </row>
    <row r="267" s="2" customFormat="1" ht="6.96" customHeight="1">
      <c r="A267" s="38"/>
      <c r="B267" s="66"/>
      <c r="C267" s="67"/>
      <c r="D267" s="67"/>
      <c r="E267" s="67"/>
      <c r="F267" s="67"/>
      <c r="G267" s="67"/>
      <c r="H267" s="67"/>
      <c r="I267" s="67"/>
      <c r="J267" s="67"/>
      <c r="K267" s="67"/>
      <c r="L267" s="44"/>
      <c r="M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</row>
  </sheetData>
  <sheetProtection sheet="1" autoFilter="0" formatColumns="0" formatRows="0" objects="1" scenarios="1" spinCount="100000" saltValue="hbYci2LLLz03DjIfRtr+WdyWSUN+7Irp3EZbwIhNW10+JhnmcY7Y1uNqGTOB8QNJ++FVHoIcnkRraflBorkmWQ==" hashValue="J0qTP2xn7HEenbFmcwX3xZFg6DkjQzluMRZ8op+NS6IByC9N2UJYwXy+w1jb9HcvQxTUj3xyEMHnsGTm4eWOZw==" algorithmName="SHA-512" password="CC35"/>
  <autoFilter ref="C121:K26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hidden="1" s="1" customFormat="1" ht="24.96" customHeight="1">
      <c r="B4" s="20"/>
      <c r="D4" s="138" t="s">
        <v>90</v>
      </c>
      <c r="L4" s="20"/>
      <c r="M4" s="139" t="s">
        <v>11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Rozvoj centrální a průyslové zóny a dopravní infrastruktury SOLNICE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920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6. 11. 2021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ROUND(J140,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ROUND((SUM(BE140:BE503)),  2)</f>
        <v>0</v>
      </c>
      <c r="G33" s="38"/>
      <c r="H33" s="38"/>
      <c r="I33" s="155">
        <v>0.20999999999999999</v>
      </c>
      <c r="J33" s="154">
        <f>ROUND(((SUM(BE140:BE503))*I33),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40</v>
      </c>
      <c r="F34" s="154">
        <f>ROUND((SUM(BF140:BF503)),  2)</f>
        <v>0</v>
      </c>
      <c r="G34" s="38"/>
      <c r="H34" s="38"/>
      <c r="I34" s="155">
        <v>0.14999999999999999</v>
      </c>
      <c r="J34" s="154">
        <f>ROUND(((SUM(BF140:BF503))*I34),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ROUND((SUM(BG140:BG503)),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ROUND((SUM(BH140:BH503)),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ROUND((SUM(BI140:BI503)),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Rozvoj centrální a průyslové zóny a dopravní infrastruktury SOLNICE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342 - Vodojem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6. 11. 2021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J140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J141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J142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100</v>
      </c>
      <c r="E99" s="188"/>
      <c r="F99" s="188"/>
      <c r="G99" s="188"/>
      <c r="H99" s="188"/>
      <c r="I99" s="188"/>
      <c r="J99" s="189">
        <f>J188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921</v>
      </c>
      <c r="E100" s="188"/>
      <c r="F100" s="188"/>
      <c r="G100" s="188"/>
      <c r="H100" s="188"/>
      <c r="I100" s="188"/>
      <c r="J100" s="189">
        <f>J209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101</v>
      </c>
      <c r="E101" s="188"/>
      <c r="F101" s="188"/>
      <c r="G101" s="188"/>
      <c r="H101" s="188"/>
      <c r="I101" s="188"/>
      <c r="J101" s="189">
        <f>J224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922</v>
      </c>
      <c r="E102" s="188"/>
      <c r="F102" s="188"/>
      <c r="G102" s="188"/>
      <c r="H102" s="188"/>
      <c r="I102" s="188"/>
      <c r="J102" s="189">
        <f>J229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685</v>
      </c>
      <c r="E103" s="188"/>
      <c r="F103" s="188"/>
      <c r="G103" s="188"/>
      <c r="H103" s="188"/>
      <c r="I103" s="188"/>
      <c r="J103" s="189">
        <f>J242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102</v>
      </c>
      <c r="E104" s="188"/>
      <c r="F104" s="188"/>
      <c r="G104" s="188"/>
      <c r="H104" s="188"/>
      <c r="I104" s="188"/>
      <c r="J104" s="189">
        <f>J249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923</v>
      </c>
      <c r="E105" s="188"/>
      <c r="F105" s="188"/>
      <c r="G105" s="188"/>
      <c r="H105" s="188"/>
      <c r="I105" s="188"/>
      <c r="J105" s="189">
        <f>J259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924</v>
      </c>
      <c r="E106" s="188"/>
      <c r="F106" s="188"/>
      <c r="G106" s="188"/>
      <c r="H106" s="188"/>
      <c r="I106" s="188"/>
      <c r="J106" s="189">
        <f>J278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104</v>
      </c>
      <c r="E107" s="188"/>
      <c r="F107" s="188"/>
      <c r="G107" s="188"/>
      <c r="H107" s="188"/>
      <c r="I107" s="188"/>
      <c r="J107" s="189">
        <f>J292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9"/>
      <c r="C108" s="180"/>
      <c r="D108" s="181" t="s">
        <v>105</v>
      </c>
      <c r="E108" s="182"/>
      <c r="F108" s="182"/>
      <c r="G108" s="182"/>
      <c r="H108" s="182"/>
      <c r="I108" s="182"/>
      <c r="J108" s="183">
        <f>J294</f>
        <v>0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5"/>
      <c r="C109" s="186"/>
      <c r="D109" s="187" t="s">
        <v>925</v>
      </c>
      <c r="E109" s="188"/>
      <c r="F109" s="188"/>
      <c r="G109" s="188"/>
      <c r="H109" s="188"/>
      <c r="I109" s="188"/>
      <c r="J109" s="189">
        <f>J295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926</v>
      </c>
      <c r="E110" s="188"/>
      <c r="F110" s="188"/>
      <c r="G110" s="188"/>
      <c r="H110" s="188"/>
      <c r="I110" s="188"/>
      <c r="J110" s="189">
        <f>J301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927</v>
      </c>
      <c r="E111" s="188"/>
      <c r="F111" s="188"/>
      <c r="G111" s="188"/>
      <c r="H111" s="188"/>
      <c r="I111" s="188"/>
      <c r="J111" s="189">
        <f>J306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928</v>
      </c>
      <c r="E112" s="188"/>
      <c r="F112" s="188"/>
      <c r="G112" s="188"/>
      <c r="H112" s="188"/>
      <c r="I112" s="188"/>
      <c r="J112" s="189">
        <f>J373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929</v>
      </c>
      <c r="E113" s="188"/>
      <c r="F113" s="188"/>
      <c r="G113" s="188"/>
      <c r="H113" s="188"/>
      <c r="I113" s="188"/>
      <c r="J113" s="189">
        <f>J375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930</v>
      </c>
      <c r="E114" s="188"/>
      <c r="F114" s="188"/>
      <c r="G114" s="188"/>
      <c r="H114" s="188"/>
      <c r="I114" s="188"/>
      <c r="J114" s="189">
        <f>J395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931</v>
      </c>
      <c r="E115" s="188"/>
      <c r="F115" s="188"/>
      <c r="G115" s="188"/>
      <c r="H115" s="188"/>
      <c r="I115" s="188"/>
      <c r="J115" s="189">
        <f>J408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5"/>
      <c r="C116" s="186"/>
      <c r="D116" s="187" t="s">
        <v>932</v>
      </c>
      <c r="E116" s="188"/>
      <c r="F116" s="188"/>
      <c r="G116" s="188"/>
      <c r="H116" s="188"/>
      <c r="I116" s="188"/>
      <c r="J116" s="189">
        <f>J414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5"/>
      <c r="C117" s="186"/>
      <c r="D117" s="187" t="s">
        <v>933</v>
      </c>
      <c r="E117" s="188"/>
      <c r="F117" s="188"/>
      <c r="G117" s="188"/>
      <c r="H117" s="188"/>
      <c r="I117" s="188"/>
      <c r="J117" s="189">
        <f>J428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79"/>
      <c r="C118" s="180"/>
      <c r="D118" s="181" t="s">
        <v>108</v>
      </c>
      <c r="E118" s="182"/>
      <c r="F118" s="182"/>
      <c r="G118" s="182"/>
      <c r="H118" s="182"/>
      <c r="I118" s="182"/>
      <c r="J118" s="183">
        <f>J432</f>
        <v>0</v>
      </c>
      <c r="K118" s="180"/>
      <c r="L118" s="184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85"/>
      <c r="C119" s="186"/>
      <c r="D119" s="187" t="s">
        <v>109</v>
      </c>
      <c r="E119" s="188"/>
      <c r="F119" s="188"/>
      <c r="G119" s="188"/>
      <c r="H119" s="188"/>
      <c r="I119" s="188"/>
      <c r="J119" s="189">
        <f>J433</f>
        <v>0</v>
      </c>
      <c r="K119" s="186"/>
      <c r="L119" s="19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5"/>
      <c r="C120" s="186"/>
      <c r="D120" s="187" t="s">
        <v>110</v>
      </c>
      <c r="E120" s="188"/>
      <c r="F120" s="188"/>
      <c r="G120" s="188"/>
      <c r="H120" s="188"/>
      <c r="I120" s="188"/>
      <c r="J120" s="189">
        <f>J499</f>
        <v>0</v>
      </c>
      <c r="K120" s="186"/>
      <c r="L120" s="19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2" customFormat="1" ht="21.84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66"/>
      <c r="C122" s="67"/>
      <c r="D122" s="67"/>
      <c r="E122" s="67"/>
      <c r="F122" s="67"/>
      <c r="G122" s="67"/>
      <c r="H122" s="67"/>
      <c r="I122" s="67"/>
      <c r="J122" s="67"/>
      <c r="K122" s="67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6" s="2" customFormat="1" ht="6.96" customHeight="1">
      <c r="A126" s="38"/>
      <c r="B126" s="68"/>
      <c r="C126" s="69"/>
      <c r="D126" s="69"/>
      <c r="E126" s="69"/>
      <c r="F126" s="69"/>
      <c r="G126" s="69"/>
      <c r="H126" s="69"/>
      <c r="I126" s="69"/>
      <c r="J126" s="69"/>
      <c r="K126" s="69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4.96" customHeight="1">
      <c r="A127" s="38"/>
      <c r="B127" s="39"/>
      <c r="C127" s="23" t="s">
        <v>111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16</v>
      </c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6.5" customHeight="1">
      <c r="A130" s="38"/>
      <c r="B130" s="39"/>
      <c r="C130" s="40"/>
      <c r="D130" s="40"/>
      <c r="E130" s="174" t="str">
        <f>E7</f>
        <v>Rozvoj centrální a průyslové zóny a dopravní infrastruktury SOLNICE</v>
      </c>
      <c r="F130" s="32"/>
      <c r="G130" s="32"/>
      <c r="H130" s="32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91</v>
      </c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6.5" customHeight="1">
      <c r="A132" s="38"/>
      <c r="B132" s="39"/>
      <c r="C132" s="40"/>
      <c r="D132" s="40"/>
      <c r="E132" s="76" t="str">
        <f>E9</f>
        <v>SO 342 - Vodojem</v>
      </c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20</v>
      </c>
      <c r="D134" s="40"/>
      <c r="E134" s="40"/>
      <c r="F134" s="27" t="str">
        <f>F12</f>
        <v xml:space="preserve"> </v>
      </c>
      <c r="G134" s="40"/>
      <c r="H134" s="40"/>
      <c r="I134" s="32" t="s">
        <v>22</v>
      </c>
      <c r="J134" s="79" t="str">
        <f>IF(J12="","",J12)</f>
        <v>6. 11. 2021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5.15" customHeight="1">
      <c r="A136" s="38"/>
      <c r="B136" s="39"/>
      <c r="C136" s="32" t="s">
        <v>24</v>
      </c>
      <c r="D136" s="40"/>
      <c r="E136" s="40"/>
      <c r="F136" s="27" t="str">
        <f>E15</f>
        <v xml:space="preserve"> </v>
      </c>
      <c r="G136" s="40"/>
      <c r="H136" s="40"/>
      <c r="I136" s="32" t="s">
        <v>30</v>
      </c>
      <c r="J136" s="36" t="str">
        <f>E21</f>
        <v xml:space="preserve"> 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5.15" customHeight="1">
      <c r="A137" s="38"/>
      <c r="B137" s="39"/>
      <c r="C137" s="32" t="s">
        <v>28</v>
      </c>
      <c r="D137" s="40"/>
      <c r="E137" s="40"/>
      <c r="F137" s="27" t="str">
        <f>IF(E18="","",E18)</f>
        <v>Vyplň údaj</v>
      </c>
      <c r="G137" s="40"/>
      <c r="H137" s="40"/>
      <c r="I137" s="32" t="s">
        <v>32</v>
      </c>
      <c r="J137" s="36" t="str">
        <f>E24</f>
        <v xml:space="preserve"> 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0.32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11" customFormat="1" ht="29.28" customHeight="1">
      <c r="A139" s="191"/>
      <c r="B139" s="192"/>
      <c r="C139" s="193" t="s">
        <v>112</v>
      </c>
      <c r="D139" s="194" t="s">
        <v>59</v>
      </c>
      <c r="E139" s="194" t="s">
        <v>55</v>
      </c>
      <c r="F139" s="194" t="s">
        <v>56</v>
      </c>
      <c r="G139" s="194" t="s">
        <v>113</v>
      </c>
      <c r="H139" s="194" t="s">
        <v>114</v>
      </c>
      <c r="I139" s="194" t="s">
        <v>115</v>
      </c>
      <c r="J139" s="194" t="s">
        <v>95</v>
      </c>
      <c r="K139" s="195" t="s">
        <v>116</v>
      </c>
      <c r="L139" s="196"/>
      <c r="M139" s="100" t="s">
        <v>1</v>
      </c>
      <c r="N139" s="101" t="s">
        <v>38</v>
      </c>
      <c r="O139" s="101" t="s">
        <v>117</v>
      </c>
      <c r="P139" s="101" t="s">
        <v>118</v>
      </c>
      <c r="Q139" s="101" t="s">
        <v>119</v>
      </c>
      <c r="R139" s="101" t="s">
        <v>120</v>
      </c>
      <c r="S139" s="101" t="s">
        <v>121</v>
      </c>
      <c r="T139" s="102" t="s">
        <v>122</v>
      </c>
      <c r="U139" s="191"/>
      <c r="V139" s="191"/>
      <c r="W139" s="191"/>
      <c r="X139" s="191"/>
      <c r="Y139" s="191"/>
      <c r="Z139" s="191"/>
      <c r="AA139" s="191"/>
      <c r="AB139" s="191"/>
      <c r="AC139" s="191"/>
      <c r="AD139" s="191"/>
      <c r="AE139" s="191"/>
    </row>
    <row r="140" s="2" customFormat="1" ht="22.8" customHeight="1">
      <c r="A140" s="38"/>
      <c r="B140" s="39"/>
      <c r="C140" s="107" t="s">
        <v>123</v>
      </c>
      <c r="D140" s="40"/>
      <c r="E140" s="40"/>
      <c r="F140" s="40"/>
      <c r="G140" s="40"/>
      <c r="H140" s="40"/>
      <c r="I140" s="40"/>
      <c r="J140" s="197">
        <f>BK140</f>
        <v>0</v>
      </c>
      <c r="K140" s="40"/>
      <c r="L140" s="44"/>
      <c r="M140" s="103"/>
      <c r="N140" s="198"/>
      <c r="O140" s="104"/>
      <c r="P140" s="199">
        <f>P141+P294+P432</f>
        <v>0</v>
      </c>
      <c r="Q140" s="104"/>
      <c r="R140" s="199">
        <f>R141+R294+R432</f>
        <v>342.15822269999995</v>
      </c>
      <c r="S140" s="104"/>
      <c r="T140" s="200">
        <f>T141+T294+T432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73</v>
      </c>
      <c r="AU140" s="17" t="s">
        <v>97</v>
      </c>
      <c r="BK140" s="201">
        <f>BK141+BK294+BK432</f>
        <v>0</v>
      </c>
    </row>
    <row r="141" s="12" customFormat="1" ht="25.92" customHeight="1">
      <c r="A141" s="12"/>
      <c r="B141" s="202"/>
      <c r="C141" s="203"/>
      <c r="D141" s="204" t="s">
        <v>73</v>
      </c>
      <c r="E141" s="205" t="s">
        <v>124</v>
      </c>
      <c r="F141" s="205" t="s">
        <v>125</v>
      </c>
      <c r="G141" s="203"/>
      <c r="H141" s="203"/>
      <c r="I141" s="206"/>
      <c r="J141" s="207">
        <f>BK141</f>
        <v>0</v>
      </c>
      <c r="K141" s="203"/>
      <c r="L141" s="208"/>
      <c r="M141" s="209"/>
      <c r="N141" s="210"/>
      <c r="O141" s="210"/>
      <c r="P141" s="211">
        <f>P142+P188+P209+P224+P229+P242+P249+P259+P278+P292</f>
        <v>0</v>
      </c>
      <c r="Q141" s="210"/>
      <c r="R141" s="211">
        <f>R142+R188+R209+R224+R229+R242+R249+R259+R278+R292</f>
        <v>341.01664389999996</v>
      </c>
      <c r="S141" s="210"/>
      <c r="T141" s="212">
        <f>T142+T188+T209+T224+T229+T242+T249+T259+T278+T292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</v>
      </c>
      <c r="AT141" s="214" t="s">
        <v>73</v>
      </c>
      <c r="AU141" s="214" t="s">
        <v>74</v>
      </c>
      <c r="AY141" s="213" t="s">
        <v>126</v>
      </c>
      <c r="BK141" s="215">
        <f>BK142+BK188+BK209+BK224+BK229+BK242+BK249+BK259+BK278+BK292</f>
        <v>0</v>
      </c>
    </row>
    <row r="142" s="12" customFormat="1" ht="22.8" customHeight="1">
      <c r="A142" s="12"/>
      <c r="B142" s="202"/>
      <c r="C142" s="203"/>
      <c r="D142" s="204" t="s">
        <v>73</v>
      </c>
      <c r="E142" s="216" t="s">
        <v>8</v>
      </c>
      <c r="F142" s="216" t="s">
        <v>127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SUM(P143:P187)</f>
        <v>0</v>
      </c>
      <c r="Q142" s="210"/>
      <c r="R142" s="211">
        <f>SUM(R143:R187)</f>
        <v>0.095366000000000006</v>
      </c>
      <c r="S142" s="210"/>
      <c r="T142" s="212">
        <f>SUM(T143:T187)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</v>
      </c>
      <c r="AT142" s="214" t="s">
        <v>73</v>
      </c>
      <c r="AU142" s="214" t="s">
        <v>8</v>
      </c>
      <c r="AY142" s="213" t="s">
        <v>126</v>
      </c>
      <c r="BK142" s="215">
        <f>SUM(BK143:BK187)</f>
        <v>0</v>
      </c>
    </row>
    <row r="143" s="2" customFormat="1" ht="24.15" customHeight="1">
      <c r="A143" s="38"/>
      <c r="B143" s="39"/>
      <c r="C143" s="218" t="s">
        <v>8</v>
      </c>
      <c r="D143" s="218" t="s">
        <v>128</v>
      </c>
      <c r="E143" s="219" t="s">
        <v>934</v>
      </c>
      <c r="F143" s="220" t="s">
        <v>935</v>
      </c>
      <c r="G143" s="221" t="s">
        <v>179</v>
      </c>
      <c r="H143" s="222">
        <v>2000</v>
      </c>
      <c r="I143" s="223"/>
      <c r="J143" s="222">
        <f>ROUND(I143*H143,0)</f>
        <v>0</v>
      </c>
      <c r="K143" s="220" t="s">
        <v>132</v>
      </c>
      <c r="L143" s="44"/>
      <c r="M143" s="224" t="s">
        <v>1</v>
      </c>
      <c r="N143" s="225" t="s">
        <v>39</v>
      </c>
      <c r="O143" s="91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8" t="s">
        <v>133</v>
      </c>
      <c r="AT143" s="228" t="s">
        <v>128</v>
      </c>
      <c r="AU143" s="228" t="s">
        <v>83</v>
      </c>
      <c r="AY143" s="17" t="s">
        <v>126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7" t="s">
        <v>8</v>
      </c>
      <c r="BK143" s="229">
        <f>ROUND(I143*H143,0)</f>
        <v>0</v>
      </c>
      <c r="BL143" s="17" t="s">
        <v>133</v>
      </c>
      <c r="BM143" s="228" t="s">
        <v>936</v>
      </c>
    </row>
    <row r="144" s="13" customFormat="1">
      <c r="A144" s="13"/>
      <c r="B144" s="230"/>
      <c r="C144" s="231"/>
      <c r="D144" s="232" t="s">
        <v>135</v>
      </c>
      <c r="E144" s="233" t="s">
        <v>1</v>
      </c>
      <c r="F144" s="234" t="s">
        <v>937</v>
      </c>
      <c r="G144" s="231"/>
      <c r="H144" s="235">
        <v>2000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135</v>
      </c>
      <c r="AU144" s="241" t="s">
        <v>83</v>
      </c>
      <c r="AV144" s="13" t="s">
        <v>83</v>
      </c>
      <c r="AW144" s="13" t="s">
        <v>31</v>
      </c>
      <c r="AX144" s="13" t="s">
        <v>8</v>
      </c>
      <c r="AY144" s="241" t="s">
        <v>126</v>
      </c>
    </row>
    <row r="145" s="2" customFormat="1" ht="24.15" customHeight="1">
      <c r="A145" s="38"/>
      <c r="B145" s="39"/>
      <c r="C145" s="218" t="s">
        <v>83</v>
      </c>
      <c r="D145" s="218" t="s">
        <v>128</v>
      </c>
      <c r="E145" s="219" t="s">
        <v>938</v>
      </c>
      <c r="F145" s="220" t="s">
        <v>939</v>
      </c>
      <c r="G145" s="221" t="s">
        <v>131</v>
      </c>
      <c r="H145" s="222">
        <v>21.699999999999999</v>
      </c>
      <c r="I145" s="223"/>
      <c r="J145" s="222">
        <f>ROUND(I145*H145,0)</f>
        <v>0</v>
      </c>
      <c r="K145" s="220" t="s">
        <v>132</v>
      </c>
      <c r="L145" s="44"/>
      <c r="M145" s="224" t="s">
        <v>1</v>
      </c>
      <c r="N145" s="225" t="s">
        <v>39</v>
      </c>
      <c r="O145" s="91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8" t="s">
        <v>133</v>
      </c>
      <c r="AT145" s="228" t="s">
        <v>128</v>
      </c>
      <c r="AU145" s="228" t="s">
        <v>83</v>
      </c>
      <c r="AY145" s="17" t="s">
        <v>126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7" t="s">
        <v>8</v>
      </c>
      <c r="BK145" s="229">
        <f>ROUND(I145*H145,0)</f>
        <v>0</v>
      </c>
      <c r="BL145" s="17" t="s">
        <v>133</v>
      </c>
      <c r="BM145" s="228" t="s">
        <v>940</v>
      </c>
    </row>
    <row r="146" s="13" customFormat="1">
      <c r="A146" s="13"/>
      <c r="B146" s="230"/>
      <c r="C146" s="231"/>
      <c r="D146" s="232" t="s">
        <v>135</v>
      </c>
      <c r="E146" s="233" t="s">
        <v>1</v>
      </c>
      <c r="F146" s="234" t="s">
        <v>941</v>
      </c>
      <c r="G146" s="231"/>
      <c r="H146" s="235">
        <v>21.699999999999999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135</v>
      </c>
      <c r="AU146" s="241" t="s">
        <v>83</v>
      </c>
      <c r="AV146" s="13" t="s">
        <v>83</v>
      </c>
      <c r="AW146" s="13" t="s">
        <v>31</v>
      </c>
      <c r="AX146" s="13" t="s">
        <v>8</v>
      </c>
      <c r="AY146" s="241" t="s">
        <v>126</v>
      </c>
    </row>
    <row r="147" s="2" customFormat="1" ht="33" customHeight="1">
      <c r="A147" s="38"/>
      <c r="B147" s="39"/>
      <c r="C147" s="218" t="s">
        <v>144</v>
      </c>
      <c r="D147" s="218" t="s">
        <v>128</v>
      </c>
      <c r="E147" s="219" t="s">
        <v>942</v>
      </c>
      <c r="F147" s="220" t="s">
        <v>943</v>
      </c>
      <c r="G147" s="221" t="s">
        <v>139</v>
      </c>
      <c r="H147" s="222">
        <v>1092</v>
      </c>
      <c r="I147" s="223"/>
      <c r="J147" s="222">
        <f>ROUND(I147*H147,0)</f>
        <v>0</v>
      </c>
      <c r="K147" s="220" t="s">
        <v>132</v>
      </c>
      <c r="L147" s="44"/>
      <c r="M147" s="224" t="s">
        <v>1</v>
      </c>
      <c r="N147" s="225" t="s">
        <v>39</v>
      </c>
      <c r="O147" s="91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8" t="s">
        <v>133</v>
      </c>
      <c r="AT147" s="228" t="s">
        <v>128</v>
      </c>
      <c r="AU147" s="228" t="s">
        <v>83</v>
      </c>
      <c r="AY147" s="17" t="s">
        <v>126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7" t="s">
        <v>8</v>
      </c>
      <c r="BK147" s="229">
        <f>ROUND(I147*H147,0)</f>
        <v>0</v>
      </c>
      <c r="BL147" s="17" t="s">
        <v>133</v>
      </c>
      <c r="BM147" s="228" t="s">
        <v>944</v>
      </c>
    </row>
    <row r="148" s="13" customFormat="1">
      <c r="A148" s="13"/>
      <c r="B148" s="230"/>
      <c r="C148" s="231"/>
      <c r="D148" s="232" t="s">
        <v>135</v>
      </c>
      <c r="E148" s="233" t="s">
        <v>1</v>
      </c>
      <c r="F148" s="234" t="s">
        <v>945</v>
      </c>
      <c r="G148" s="231"/>
      <c r="H148" s="235">
        <v>1092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135</v>
      </c>
      <c r="AU148" s="241" t="s">
        <v>83</v>
      </c>
      <c r="AV148" s="13" t="s">
        <v>83</v>
      </c>
      <c r="AW148" s="13" t="s">
        <v>31</v>
      </c>
      <c r="AX148" s="13" t="s">
        <v>8</v>
      </c>
      <c r="AY148" s="241" t="s">
        <v>126</v>
      </c>
    </row>
    <row r="149" s="2" customFormat="1" ht="33" customHeight="1">
      <c r="A149" s="38"/>
      <c r="B149" s="39"/>
      <c r="C149" s="218" t="s">
        <v>133</v>
      </c>
      <c r="D149" s="218" t="s">
        <v>128</v>
      </c>
      <c r="E149" s="219" t="s">
        <v>946</v>
      </c>
      <c r="F149" s="220" t="s">
        <v>947</v>
      </c>
      <c r="G149" s="221" t="s">
        <v>139</v>
      </c>
      <c r="H149" s="222">
        <v>64.439999999999998</v>
      </c>
      <c r="I149" s="223"/>
      <c r="J149" s="222">
        <f>ROUND(I149*H149,0)</f>
        <v>0</v>
      </c>
      <c r="K149" s="220" t="s">
        <v>132</v>
      </c>
      <c r="L149" s="44"/>
      <c r="M149" s="224" t="s">
        <v>1</v>
      </c>
      <c r="N149" s="225" t="s">
        <v>39</v>
      </c>
      <c r="O149" s="91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8" t="s">
        <v>133</v>
      </c>
      <c r="AT149" s="228" t="s">
        <v>128</v>
      </c>
      <c r="AU149" s="228" t="s">
        <v>83</v>
      </c>
      <c r="AY149" s="17" t="s">
        <v>126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7" t="s">
        <v>8</v>
      </c>
      <c r="BK149" s="229">
        <f>ROUND(I149*H149,0)</f>
        <v>0</v>
      </c>
      <c r="BL149" s="17" t="s">
        <v>133</v>
      </c>
      <c r="BM149" s="228" t="s">
        <v>948</v>
      </c>
    </row>
    <row r="150" s="15" customFormat="1">
      <c r="A150" s="15"/>
      <c r="B150" s="253"/>
      <c r="C150" s="254"/>
      <c r="D150" s="232" t="s">
        <v>135</v>
      </c>
      <c r="E150" s="255" t="s">
        <v>1</v>
      </c>
      <c r="F150" s="256" t="s">
        <v>949</v>
      </c>
      <c r="G150" s="254"/>
      <c r="H150" s="255" t="s">
        <v>1</v>
      </c>
      <c r="I150" s="257"/>
      <c r="J150" s="254"/>
      <c r="K150" s="254"/>
      <c r="L150" s="258"/>
      <c r="M150" s="259"/>
      <c r="N150" s="260"/>
      <c r="O150" s="260"/>
      <c r="P150" s="260"/>
      <c r="Q150" s="260"/>
      <c r="R150" s="260"/>
      <c r="S150" s="260"/>
      <c r="T150" s="261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2" t="s">
        <v>135</v>
      </c>
      <c r="AU150" s="262" t="s">
        <v>83</v>
      </c>
      <c r="AV150" s="15" t="s">
        <v>8</v>
      </c>
      <c r="AW150" s="15" t="s">
        <v>31</v>
      </c>
      <c r="AX150" s="15" t="s">
        <v>74</v>
      </c>
      <c r="AY150" s="262" t="s">
        <v>126</v>
      </c>
    </row>
    <row r="151" s="13" customFormat="1">
      <c r="A151" s="13"/>
      <c r="B151" s="230"/>
      <c r="C151" s="231"/>
      <c r="D151" s="232" t="s">
        <v>135</v>
      </c>
      <c r="E151" s="233" t="s">
        <v>1</v>
      </c>
      <c r="F151" s="234" t="s">
        <v>950</v>
      </c>
      <c r="G151" s="231"/>
      <c r="H151" s="235">
        <v>64.439999999999998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135</v>
      </c>
      <c r="AU151" s="241" t="s">
        <v>83</v>
      </c>
      <c r="AV151" s="13" t="s">
        <v>83</v>
      </c>
      <c r="AW151" s="13" t="s">
        <v>31</v>
      </c>
      <c r="AX151" s="13" t="s">
        <v>8</v>
      </c>
      <c r="AY151" s="241" t="s">
        <v>126</v>
      </c>
    </row>
    <row r="152" s="2" customFormat="1" ht="21.75" customHeight="1">
      <c r="A152" s="38"/>
      <c r="B152" s="39"/>
      <c r="C152" s="218" t="s">
        <v>161</v>
      </c>
      <c r="D152" s="218" t="s">
        <v>128</v>
      </c>
      <c r="E152" s="219" t="s">
        <v>951</v>
      </c>
      <c r="F152" s="220" t="s">
        <v>952</v>
      </c>
      <c r="G152" s="221" t="s">
        <v>179</v>
      </c>
      <c r="H152" s="222">
        <v>107.40000000000001</v>
      </c>
      <c r="I152" s="223"/>
      <c r="J152" s="222">
        <f>ROUND(I152*H152,0)</f>
        <v>0</v>
      </c>
      <c r="K152" s="220" t="s">
        <v>132</v>
      </c>
      <c r="L152" s="44"/>
      <c r="M152" s="224" t="s">
        <v>1</v>
      </c>
      <c r="N152" s="225" t="s">
        <v>39</v>
      </c>
      <c r="O152" s="91"/>
      <c r="P152" s="226">
        <f>O152*H152</f>
        <v>0</v>
      </c>
      <c r="Q152" s="226">
        <v>0.00059000000000000003</v>
      </c>
      <c r="R152" s="226">
        <f>Q152*H152</f>
        <v>0.063366000000000006</v>
      </c>
      <c r="S152" s="226">
        <v>0</v>
      </c>
      <c r="T152" s="22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8" t="s">
        <v>133</v>
      </c>
      <c r="AT152" s="228" t="s">
        <v>128</v>
      </c>
      <c r="AU152" s="228" t="s">
        <v>83</v>
      </c>
      <c r="AY152" s="17" t="s">
        <v>126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7" t="s">
        <v>8</v>
      </c>
      <c r="BK152" s="229">
        <f>ROUND(I152*H152,0)</f>
        <v>0</v>
      </c>
      <c r="BL152" s="17" t="s">
        <v>133</v>
      </c>
      <c r="BM152" s="228" t="s">
        <v>953</v>
      </c>
    </row>
    <row r="153" s="15" customFormat="1">
      <c r="A153" s="15"/>
      <c r="B153" s="253"/>
      <c r="C153" s="254"/>
      <c r="D153" s="232" t="s">
        <v>135</v>
      </c>
      <c r="E153" s="255" t="s">
        <v>1</v>
      </c>
      <c r="F153" s="256" t="s">
        <v>949</v>
      </c>
      <c r="G153" s="254"/>
      <c r="H153" s="255" t="s">
        <v>1</v>
      </c>
      <c r="I153" s="257"/>
      <c r="J153" s="254"/>
      <c r="K153" s="254"/>
      <c r="L153" s="258"/>
      <c r="M153" s="259"/>
      <c r="N153" s="260"/>
      <c r="O153" s="260"/>
      <c r="P153" s="260"/>
      <c r="Q153" s="260"/>
      <c r="R153" s="260"/>
      <c r="S153" s="260"/>
      <c r="T153" s="261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2" t="s">
        <v>135</v>
      </c>
      <c r="AU153" s="262" t="s">
        <v>83</v>
      </c>
      <c r="AV153" s="15" t="s">
        <v>8</v>
      </c>
      <c r="AW153" s="15" t="s">
        <v>31</v>
      </c>
      <c r="AX153" s="15" t="s">
        <v>74</v>
      </c>
      <c r="AY153" s="262" t="s">
        <v>126</v>
      </c>
    </row>
    <row r="154" s="13" customFormat="1">
      <c r="A154" s="13"/>
      <c r="B154" s="230"/>
      <c r="C154" s="231"/>
      <c r="D154" s="232" t="s">
        <v>135</v>
      </c>
      <c r="E154" s="233" t="s">
        <v>1</v>
      </c>
      <c r="F154" s="234" t="s">
        <v>954</v>
      </c>
      <c r="G154" s="231"/>
      <c r="H154" s="235">
        <v>107.40000000000001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135</v>
      </c>
      <c r="AU154" s="241" t="s">
        <v>83</v>
      </c>
      <c r="AV154" s="13" t="s">
        <v>83</v>
      </c>
      <c r="AW154" s="13" t="s">
        <v>31</v>
      </c>
      <c r="AX154" s="13" t="s">
        <v>8</v>
      </c>
      <c r="AY154" s="241" t="s">
        <v>126</v>
      </c>
    </row>
    <row r="155" s="2" customFormat="1" ht="21.75" customHeight="1">
      <c r="A155" s="38"/>
      <c r="B155" s="39"/>
      <c r="C155" s="218" t="s">
        <v>165</v>
      </c>
      <c r="D155" s="218" t="s">
        <v>128</v>
      </c>
      <c r="E155" s="219" t="s">
        <v>955</v>
      </c>
      <c r="F155" s="220" t="s">
        <v>956</v>
      </c>
      <c r="G155" s="221" t="s">
        <v>179</v>
      </c>
      <c r="H155" s="222">
        <v>107.40000000000001</v>
      </c>
      <c r="I155" s="223"/>
      <c r="J155" s="222">
        <f>ROUND(I155*H155,0)</f>
        <v>0</v>
      </c>
      <c r="K155" s="220" t="s">
        <v>132</v>
      </c>
      <c r="L155" s="44"/>
      <c r="M155" s="224" t="s">
        <v>1</v>
      </c>
      <c r="N155" s="225" t="s">
        <v>39</v>
      </c>
      <c r="O155" s="91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8" t="s">
        <v>133</v>
      </c>
      <c r="AT155" s="228" t="s">
        <v>128</v>
      </c>
      <c r="AU155" s="228" t="s">
        <v>83</v>
      </c>
      <c r="AY155" s="17" t="s">
        <v>126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7" t="s">
        <v>8</v>
      </c>
      <c r="BK155" s="229">
        <f>ROUND(I155*H155,0)</f>
        <v>0</v>
      </c>
      <c r="BL155" s="17" t="s">
        <v>133</v>
      </c>
      <c r="BM155" s="228" t="s">
        <v>957</v>
      </c>
    </row>
    <row r="156" s="2" customFormat="1" ht="33" customHeight="1">
      <c r="A156" s="38"/>
      <c r="B156" s="39"/>
      <c r="C156" s="218" t="s">
        <v>700</v>
      </c>
      <c r="D156" s="218" t="s">
        <v>128</v>
      </c>
      <c r="E156" s="219" t="s">
        <v>201</v>
      </c>
      <c r="F156" s="220" t="s">
        <v>202</v>
      </c>
      <c r="G156" s="221" t="s">
        <v>139</v>
      </c>
      <c r="H156" s="222">
        <v>948.96000000000004</v>
      </c>
      <c r="I156" s="223"/>
      <c r="J156" s="222">
        <f>ROUND(I156*H156,0)</f>
        <v>0</v>
      </c>
      <c r="K156" s="220" t="s">
        <v>132</v>
      </c>
      <c r="L156" s="44"/>
      <c r="M156" s="224" t="s">
        <v>1</v>
      </c>
      <c r="N156" s="225" t="s">
        <v>39</v>
      </c>
      <c r="O156" s="91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8" t="s">
        <v>133</v>
      </c>
      <c r="AT156" s="228" t="s">
        <v>128</v>
      </c>
      <c r="AU156" s="228" t="s">
        <v>83</v>
      </c>
      <c r="AY156" s="17" t="s">
        <v>126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7" t="s">
        <v>8</v>
      </c>
      <c r="BK156" s="229">
        <f>ROUND(I156*H156,0)</f>
        <v>0</v>
      </c>
      <c r="BL156" s="17" t="s">
        <v>133</v>
      </c>
      <c r="BM156" s="228" t="s">
        <v>958</v>
      </c>
    </row>
    <row r="157" s="15" customFormat="1">
      <c r="A157" s="15"/>
      <c r="B157" s="253"/>
      <c r="C157" s="254"/>
      <c r="D157" s="232" t="s">
        <v>135</v>
      </c>
      <c r="E157" s="255" t="s">
        <v>1</v>
      </c>
      <c r="F157" s="256" t="s">
        <v>949</v>
      </c>
      <c r="G157" s="254"/>
      <c r="H157" s="255" t="s">
        <v>1</v>
      </c>
      <c r="I157" s="257"/>
      <c r="J157" s="254"/>
      <c r="K157" s="254"/>
      <c r="L157" s="258"/>
      <c r="M157" s="259"/>
      <c r="N157" s="260"/>
      <c r="O157" s="260"/>
      <c r="P157" s="260"/>
      <c r="Q157" s="260"/>
      <c r="R157" s="260"/>
      <c r="S157" s="260"/>
      <c r="T157" s="26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2" t="s">
        <v>135</v>
      </c>
      <c r="AU157" s="262" t="s">
        <v>83</v>
      </c>
      <c r="AV157" s="15" t="s">
        <v>8</v>
      </c>
      <c r="AW157" s="15" t="s">
        <v>31</v>
      </c>
      <c r="AX157" s="15" t="s">
        <v>74</v>
      </c>
      <c r="AY157" s="262" t="s">
        <v>126</v>
      </c>
    </row>
    <row r="158" s="13" customFormat="1">
      <c r="A158" s="13"/>
      <c r="B158" s="230"/>
      <c r="C158" s="231"/>
      <c r="D158" s="232" t="s">
        <v>135</v>
      </c>
      <c r="E158" s="233" t="s">
        <v>1</v>
      </c>
      <c r="F158" s="234" t="s">
        <v>950</v>
      </c>
      <c r="G158" s="231"/>
      <c r="H158" s="235">
        <v>64.439999999999998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135</v>
      </c>
      <c r="AU158" s="241" t="s">
        <v>83</v>
      </c>
      <c r="AV158" s="13" t="s">
        <v>83</v>
      </c>
      <c r="AW158" s="13" t="s">
        <v>31</v>
      </c>
      <c r="AX158" s="13" t="s">
        <v>74</v>
      </c>
      <c r="AY158" s="241" t="s">
        <v>126</v>
      </c>
    </row>
    <row r="159" s="15" customFormat="1">
      <c r="A159" s="15"/>
      <c r="B159" s="253"/>
      <c r="C159" s="254"/>
      <c r="D159" s="232" t="s">
        <v>135</v>
      </c>
      <c r="E159" s="255" t="s">
        <v>1</v>
      </c>
      <c r="F159" s="256" t="s">
        <v>959</v>
      </c>
      <c r="G159" s="254"/>
      <c r="H159" s="255" t="s">
        <v>1</v>
      </c>
      <c r="I159" s="257"/>
      <c r="J159" s="254"/>
      <c r="K159" s="254"/>
      <c r="L159" s="258"/>
      <c r="M159" s="259"/>
      <c r="N159" s="260"/>
      <c r="O159" s="260"/>
      <c r="P159" s="260"/>
      <c r="Q159" s="260"/>
      <c r="R159" s="260"/>
      <c r="S159" s="260"/>
      <c r="T159" s="261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2" t="s">
        <v>135</v>
      </c>
      <c r="AU159" s="262" t="s">
        <v>83</v>
      </c>
      <c r="AV159" s="15" t="s">
        <v>8</v>
      </c>
      <c r="AW159" s="15" t="s">
        <v>31</v>
      </c>
      <c r="AX159" s="15" t="s">
        <v>74</v>
      </c>
      <c r="AY159" s="262" t="s">
        <v>126</v>
      </c>
    </row>
    <row r="160" s="13" customFormat="1">
      <c r="A160" s="13"/>
      <c r="B160" s="230"/>
      <c r="C160" s="231"/>
      <c r="D160" s="232" t="s">
        <v>135</v>
      </c>
      <c r="E160" s="233" t="s">
        <v>1</v>
      </c>
      <c r="F160" s="234" t="s">
        <v>960</v>
      </c>
      <c r="G160" s="231"/>
      <c r="H160" s="235">
        <v>884.51999999999998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135</v>
      </c>
      <c r="AU160" s="241" t="s">
        <v>83</v>
      </c>
      <c r="AV160" s="13" t="s">
        <v>83</v>
      </c>
      <c r="AW160" s="13" t="s">
        <v>31</v>
      </c>
      <c r="AX160" s="13" t="s">
        <v>74</v>
      </c>
      <c r="AY160" s="241" t="s">
        <v>126</v>
      </c>
    </row>
    <row r="161" s="14" customFormat="1">
      <c r="A161" s="14"/>
      <c r="B161" s="242"/>
      <c r="C161" s="243"/>
      <c r="D161" s="232" t="s">
        <v>135</v>
      </c>
      <c r="E161" s="244" t="s">
        <v>1</v>
      </c>
      <c r="F161" s="245" t="s">
        <v>143</v>
      </c>
      <c r="G161" s="243"/>
      <c r="H161" s="246">
        <v>948.96000000000004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135</v>
      </c>
      <c r="AU161" s="252" t="s">
        <v>83</v>
      </c>
      <c r="AV161" s="14" t="s">
        <v>133</v>
      </c>
      <c r="AW161" s="14" t="s">
        <v>31</v>
      </c>
      <c r="AX161" s="14" t="s">
        <v>8</v>
      </c>
      <c r="AY161" s="252" t="s">
        <v>126</v>
      </c>
    </row>
    <row r="162" s="2" customFormat="1" ht="37.8" customHeight="1">
      <c r="A162" s="38"/>
      <c r="B162" s="39"/>
      <c r="C162" s="218" t="s">
        <v>170</v>
      </c>
      <c r="D162" s="218" t="s">
        <v>128</v>
      </c>
      <c r="E162" s="219" t="s">
        <v>961</v>
      </c>
      <c r="F162" s="220" t="s">
        <v>962</v>
      </c>
      <c r="G162" s="221" t="s">
        <v>139</v>
      </c>
      <c r="H162" s="222">
        <v>94896</v>
      </c>
      <c r="I162" s="223"/>
      <c r="J162" s="222">
        <f>ROUND(I162*H162,0)</f>
        <v>0</v>
      </c>
      <c r="K162" s="220" t="s">
        <v>132</v>
      </c>
      <c r="L162" s="44"/>
      <c r="M162" s="224" t="s">
        <v>1</v>
      </c>
      <c r="N162" s="225" t="s">
        <v>39</v>
      </c>
      <c r="O162" s="91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8" t="s">
        <v>133</v>
      </c>
      <c r="AT162" s="228" t="s">
        <v>128</v>
      </c>
      <c r="AU162" s="228" t="s">
        <v>83</v>
      </c>
      <c r="AY162" s="17" t="s">
        <v>126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7" t="s">
        <v>8</v>
      </c>
      <c r="BK162" s="229">
        <f>ROUND(I162*H162,0)</f>
        <v>0</v>
      </c>
      <c r="BL162" s="17" t="s">
        <v>133</v>
      </c>
      <c r="BM162" s="228" t="s">
        <v>963</v>
      </c>
    </row>
    <row r="163" s="13" customFormat="1">
      <c r="A163" s="13"/>
      <c r="B163" s="230"/>
      <c r="C163" s="231"/>
      <c r="D163" s="232" t="s">
        <v>135</v>
      </c>
      <c r="E163" s="233" t="s">
        <v>1</v>
      </c>
      <c r="F163" s="234" t="s">
        <v>964</v>
      </c>
      <c r="G163" s="231"/>
      <c r="H163" s="235">
        <v>4744.8000000000002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135</v>
      </c>
      <c r="AU163" s="241" t="s">
        <v>83</v>
      </c>
      <c r="AV163" s="13" t="s">
        <v>83</v>
      </c>
      <c r="AW163" s="13" t="s">
        <v>31</v>
      </c>
      <c r="AX163" s="13" t="s">
        <v>8</v>
      </c>
      <c r="AY163" s="241" t="s">
        <v>126</v>
      </c>
    </row>
    <row r="164" s="13" customFormat="1">
      <c r="A164" s="13"/>
      <c r="B164" s="230"/>
      <c r="C164" s="231"/>
      <c r="D164" s="232" t="s">
        <v>135</v>
      </c>
      <c r="E164" s="231"/>
      <c r="F164" s="234" t="s">
        <v>965</v>
      </c>
      <c r="G164" s="231"/>
      <c r="H164" s="235">
        <v>94896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135</v>
      </c>
      <c r="AU164" s="241" t="s">
        <v>83</v>
      </c>
      <c r="AV164" s="13" t="s">
        <v>83</v>
      </c>
      <c r="AW164" s="13" t="s">
        <v>4</v>
      </c>
      <c r="AX164" s="13" t="s">
        <v>8</v>
      </c>
      <c r="AY164" s="241" t="s">
        <v>126</v>
      </c>
    </row>
    <row r="165" s="2" customFormat="1" ht="24.15" customHeight="1">
      <c r="A165" s="38"/>
      <c r="B165" s="39"/>
      <c r="C165" s="218" t="s">
        <v>176</v>
      </c>
      <c r="D165" s="218" t="s">
        <v>128</v>
      </c>
      <c r="E165" s="219" t="s">
        <v>214</v>
      </c>
      <c r="F165" s="220" t="s">
        <v>215</v>
      </c>
      <c r="G165" s="221" t="s">
        <v>216</v>
      </c>
      <c r="H165" s="222">
        <v>1613.23</v>
      </c>
      <c r="I165" s="223"/>
      <c r="J165" s="222">
        <f>ROUND(I165*H165,0)</f>
        <v>0</v>
      </c>
      <c r="K165" s="220" t="s">
        <v>132</v>
      </c>
      <c r="L165" s="44"/>
      <c r="M165" s="224" t="s">
        <v>1</v>
      </c>
      <c r="N165" s="225" t="s">
        <v>39</v>
      </c>
      <c r="O165" s="91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8" t="s">
        <v>133</v>
      </c>
      <c r="AT165" s="228" t="s">
        <v>128</v>
      </c>
      <c r="AU165" s="228" t="s">
        <v>83</v>
      </c>
      <c r="AY165" s="17" t="s">
        <v>126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7" t="s">
        <v>8</v>
      </c>
      <c r="BK165" s="229">
        <f>ROUND(I165*H165,0)</f>
        <v>0</v>
      </c>
      <c r="BL165" s="17" t="s">
        <v>133</v>
      </c>
      <c r="BM165" s="228" t="s">
        <v>966</v>
      </c>
    </row>
    <row r="166" s="13" customFormat="1">
      <c r="A166" s="13"/>
      <c r="B166" s="230"/>
      <c r="C166" s="231"/>
      <c r="D166" s="232" t="s">
        <v>135</v>
      </c>
      <c r="E166" s="233" t="s">
        <v>1</v>
      </c>
      <c r="F166" s="234" t="s">
        <v>967</v>
      </c>
      <c r="G166" s="231"/>
      <c r="H166" s="235">
        <v>1613.23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135</v>
      </c>
      <c r="AU166" s="241" t="s">
        <v>83</v>
      </c>
      <c r="AV166" s="13" t="s">
        <v>83</v>
      </c>
      <c r="AW166" s="13" t="s">
        <v>31</v>
      </c>
      <c r="AX166" s="13" t="s">
        <v>8</v>
      </c>
      <c r="AY166" s="241" t="s">
        <v>126</v>
      </c>
    </row>
    <row r="167" s="2" customFormat="1" ht="16.5" customHeight="1">
      <c r="A167" s="38"/>
      <c r="B167" s="39"/>
      <c r="C167" s="218" t="s">
        <v>184</v>
      </c>
      <c r="D167" s="218" t="s">
        <v>128</v>
      </c>
      <c r="E167" s="219" t="s">
        <v>968</v>
      </c>
      <c r="F167" s="220" t="s">
        <v>969</v>
      </c>
      <c r="G167" s="221" t="s">
        <v>139</v>
      </c>
      <c r="H167" s="222">
        <v>948.96000000000004</v>
      </c>
      <c r="I167" s="223"/>
      <c r="J167" s="222">
        <f>ROUND(I167*H167,0)</f>
        <v>0</v>
      </c>
      <c r="K167" s="220" t="s">
        <v>132</v>
      </c>
      <c r="L167" s="44"/>
      <c r="M167" s="224" t="s">
        <v>1</v>
      </c>
      <c r="N167" s="225" t="s">
        <v>39</v>
      </c>
      <c r="O167" s="91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8" t="s">
        <v>133</v>
      </c>
      <c r="AT167" s="228" t="s">
        <v>128</v>
      </c>
      <c r="AU167" s="228" t="s">
        <v>83</v>
      </c>
      <c r="AY167" s="17" t="s">
        <v>126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7" t="s">
        <v>8</v>
      </c>
      <c r="BK167" s="229">
        <f>ROUND(I167*H167,0)</f>
        <v>0</v>
      </c>
      <c r="BL167" s="17" t="s">
        <v>133</v>
      </c>
      <c r="BM167" s="228" t="s">
        <v>970</v>
      </c>
    </row>
    <row r="168" s="13" customFormat="1">
      <c r="A168" s="13"/>
      <c r="B168" s="230"/>
      <c r="C168" s="231"/>
      <c r="D168" s="232" t="s">
        <v>135</v>
      </c>
      <c r="E168" s="233" t="s">
        <v>1</v>
      </c>
      <c r="F168" s="234" t="s">
        <v>971</v>
      </c>
      <c r="G168" s="231"/>
      <c r="H168" s="235">
        <v>948.96000000000004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135</v>
      </c>
      <c r="AU168" s="241" t="s">
        <v>83</v>
      </c>
      <c r="AV168" s="13" t="s">
        <v>83</v>
      </c>
      <c r="AW168" s="13" t="s">
        <v>31</v>
      </c>
      <c r="AX168" s="13" t="s">
        <v>8</v>
      </c>
      <c r="AY168" s="241" t="s">
        <v>126</v>
      </c>
    </row>
    <row r="169" s="2" customFormat="1" ht="24.15" customHeight="1">
      <c r="A169" s="38"/>
      <c r="B169" s="39"/>
      <c r="C169" s="218" t="s">
        <v>188</v>
      </c>
      <c r="D169" s="218" t="s">
        <v>128</v>
      </c>
      <c r="E169" s="219" t="s">
        <v>220</v>
      </c>
      <c r="F169" s="220" t="s">
        <v>221</v>
      </c>
      <c r="G169" s="221" t="s">
        <v>139</v>
      </c>
      <c r="H169" s="222">
        <v>54.719999999999999</v>
      </c>
      <c r="I169" s="223"/>
      <c r="J169" s="222">
        <f>ROUND(I169*H169,0)</f>
        <v>0</v>
      </c>
      <c r="K169" s="220" t="s">
        <v>132</v>
      </c>
      <c r="L169" s="44"/>
      <c r="M169" s="224" t="s">
        <v>1</v>
      </c>
      <c r="N169" s="225" t="s">
        <v>39</v>
      </c>
      <c r="O169" s="91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8" t="s">
        <v>133</v>
      </c>
      <c r="AT169" s="228" t="s">
        <v>128</v>
      </c>
      <c r="AU169" s="228" t="s">
        <v>83</v>
      </c>
      <c r="AY169" s="17" t="s">
        <v>126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7" t="s">
        <v>8</v>
      </c>
      <c r="BK169" s="229">
        <f>ROUND(I169*H169,0)</f>
        <v>0</v>
      </c>
      <c r="BL169" s="17" t="s">
        <v>133</v>
      </c>
      <c r="BM169" s="228" t="s">
        <v>972</v>
      </c>
    </row>
    <row r="170" s="15" customFormat="1">
      <c r="A170" s="15"/>
      <c r="B170" s="253"/>
      <c r="C170" s="254"/>
      <c r="D170" s="232" t="s">
        <v>135</v>
      </c>
      <c r="E170" s="255" t="s">
        <v>1</v>
      </c>
      <c r="F170" s="256" t="s">
        <v>973</v>
      </c>
      <c r="G170" s="254"/>
      <c r="H170" s="255" t="s">
        <v>1</v>
      </c>
      <c r="I170" s="257"/>
      <c r="J170" s="254"/>
      <c r="K170" s="254"/>
      <c r="L170" s="258"/>
      <c r="M170" s="259"/>
      <c r="N170" s="260"/>
      <c r="O170" s="260"/>
      <c r="P170" s="260"/>
      <c r="Q170" s="260"/>
      <c r="R170" s="260"/>
      <c r="S170" s="260"/>
      <c r="T170" s="261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2" t="s">
        <v>135</v>
      </c>
      <c r="AU170" s="262" t="s">
        <v>83</v>
      </c>
      <c r="AV170" s="15" t="s">
        <v>8</v>
      </c>
      <c r="AW170" s="15" t="s">
        <v>31</v>
      </c>
      <c r="AX170" s="15" t="s">
        <v>74</v>
      </c>
      <c r="AY170" s="262" t="s">
        <v>126</v>
      </c>
    </row>
    <row r="171" s="13" customFormat="1">
      <c r="A171" s="13"/>
      <c r="B171" s="230"/>
      <c r="C171" s="231"/>
      <c r="D171" s="232" t="s">
        <v>135</v>
      </c>
      <c r="E171" s="233" t="s">
        <v>1</v>
      </c>
      <c r="F171" s="234" t="s">
        <v>974</v>
      </c>
      <c r="G171" s="231"/>
      <c r="H171" s="235">
        <v>54.719999999999999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135</v>
      </c>
      <c r="AU171" s="241" t="s">
        <v>83</v>
      </c>
      <c r="AV171" s="13" t="s">
        <v>83</v>
      </c>
      <c r="AW171" s="13" t="s">
        <v>31</v>
      </c>
      <c r="AX171" s="13" t="s">
        <v>8</v>
      </c>
      <c r="AY171" s="241" t="s">
        <v>126</v>
      </c>
    </row>
    <row r="172" s="2" customFormat="1" ht="16.5" customHeight="1">
      <c r="A172" s="38"/>
      <c r="B172" s="39"/>
      <c r="C172" s="263" t="s">
        <v>196</v>
      </c>
      <c r="D172" s="263" t="s">
        <v>171</v>
      </c>
      <c r="E172" s="264" t="s">
        <v>238</v>
      </c>
      <c r="F172" s="265" t="s">
        <v>239</v>
      </c>
      <c r="G172" s="266" t="s">
        <v>216</v>
      </c>
      <c r="H172" s="267">
        <v>115.99</v>
      </c>
      <c r="I172" s="268"/>
      <c r="J172" s="267">
        <f>ROUND(I172*H172,0)</f>
        <v>0</v>
      </c>
      <c r="K172" s="265" t="s">
        <v>132</v>
      </c>
      <c r="L172" s="269"/>
      <c r="M172" s="270" t="s">
        <v>1</v>
      </c>
      <c r="N172" s="271" t="s">
        <v>39</v>
      </c>
      <c r="O172" s="91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8" t="s">
        <v>170</v>
      </c>
      <c r="AT172" s="228" t="s">
        <v>171</v>
      </c>
      <c r="AU172" s="228" t="s">
        <v>83</v>
      </c>
      <c r="AY172" s="17" t="s">
        <v>126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7" t="s">
        <v>8</v>
      </c>
      <c r="BK172" s="229">
        <f>ROUND(I172*H172,0)</f>
        <v>0</v>
      </c>
      <c r="BL172" s="17" t="s">
        <v>133</v>
      </c>
      <c r="BM172" s="228" t="s">
        <v>975</v>
      </c>
    </row>
    <row r="173" s="13" customFormat="1">
      <c r="A173" s="13"/>
      <c r="B173" s="230"/>
      <c r="C173" s="231"/>
      <c r="D173" s="232" t="s">
        <v>135</v>
      </c>
      <c r="E173" s="233" t="s">
        <v>1</v>
      </c>
      <c r="F173" s="234" t="s">
        <v>976</v>
      </c>
      <c r="G173" s="231"/>
      <c r="H173" s="235">
        <v>115.99</v>
      </c>
      <c r="I173" s="236"/>
      <c r="J173" s="231"/>
      <c r="K173" s="231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135</v>
      </c>
      <c r="AU173" s="241" t="s">
        <v>83</v>
      </c>
      <c r="AV173" s="13" t="s">
        <v>83</v>
      </c>
      <c r="AW173" s="13" t="s">
        <v>31</v>
      </c>
      <c r="AX173" s="13" t="s">
        <v>8</v>
      </c>
      <c r="AY173" s="241" t="s">
        <v>126</v>
      </c>
    </row>
    <row r="174" s="2" customFormat="1" ht="24.15" customHeight="1">
      <c r="A174" s="38"/>
      <c r="B174" s="39"/>
      <c r="C174" s="218" t="s">
        <v>200</v>
      </c>
      <c r="D174" s="218" t="s">
        <v>128</v>
      </c>
      <c r="E174" s="219" t="s">
        <v>977</v>
      </c>
      <c r="F174" s="220" t="s">
        <v>978</v>
      </c>
      <c r="G174" s="221" t="s">
        <v>139</v>
      </c>
      <c r="H174" s="222">
        <v>7.5599999999999996</v>
      </c>
      <c r="I174" s="223"/>
      <c r="J174" s="222">
        <f>ROUND(I174*H174,0)</f>
        <v>0</v>
      </c>
      <c r="K174" s="220" t="s">
        <v>132</v>
      </c>
      <c r="L174" s="44"/>
      <c r="M174" s="224" t="s">
        <v>1</v>
      </c>
      <c r="N174" s="225" t="s">
        <v>39</v>
      </c>
      <c r="O174" s="91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8" t="s">
        <v>133</v>
      </c>
      <c r="AT174" s="228" t="s">
        <v>128</v>
      </c>
      <c r="AU174" s="228" t="s">
        <v>83</v>
      </c>
      <c r="AY174" s="17" t="s">
        <v>126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7" t="s">
        <v>8</v>
      </c>
      <c r="BK174" s="229">
        <f>ROUND(I174*H174,0)</f>
        <v>0</v>
      </c>
      <c r="BL174" s="17" t="s">
        <v>133</v>
      </c>
      <c r="BM174" s="228" t="s">
        <v>979</v>
      </c>
    </row>
    <row r="175" s="13" customFormat="1">
      <c r="A175" s="13"/>
      <c r="B175" s="230"/>
      <c r="C175" s="231"/>
      <c r="D175" s="232" t="s">
        <v>135</v>
      </c>
      <c r="E175" s="233" t="s">
        <v>1</v>
      </c>
      <c r="F175" s="234" t="s">
        <v>980</v>
      </c>
      <c r="G175" s="231"/>
      <c r="H175" s="235">
        <v>7.5599999999999996</v>
      </c>
      <c r="I175" s="236"/>
      <c r="J175" s="231"/>
      <c r="K175" s="231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135</v>
      </c>
      <c r="AU175" s="241" t="s">
        <v>83</v>
      </c>
      <c r="AV175" s="13" t="s">
        <v>83</v>
      </c>
      <c r="AW175" s="13" t="s">
        <v>31</v>
      </c>
      <c r="AX175" s="13" t="s">
        <v>8</v>
      </c>
      <c r="AY175" s="241" t="s">
        <v>126</v>
      </c>
    </row>
    <row r="176" s="2" customFormat="1" ht="16.5" customHeight="1">
      <c r="A176" s="38"/>
      <c r="B176" s="39"/>
      <c r="C176" s="263" t="s">
        <v>209</v>
      </c>
      <c r="D176" s="263" t="s">
        <v>171</v>
      </c>
      <c r="E176" s="264" t="s">
        <v>238</v>
      </c>
      <c r="F176" s="265" t="s">
        <v>239</v>
      </c>
      <c r="G176" s="266" t="s">
        <v>216</v>
      </c>
      <c r="H176" s="267">
        <v>13.609999999999999</v>
      </c>
      <c r="I176" s="268"/>
      <c r="J176" s="267">
        <f>ROUND(I176*H176,0)</f>
        <v>0</v>
      </c>
      <c r="K176" s="265" t="s">
        <v>132</v>
      </c>
      <c r="L176" s="269"/>
      <c r="M176" s="270" t="s">
        <v>1</v>
      </c>
      <c r="N176" s="271" t="s">
        <v>39</v>
      </c>
      <c r="O176" s="91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8" t="s">
        <v>170</v>
      </c>
      <c r="AT176" s="228" t="s">
        <v>171</v>
      </c>
      <c r="AU176" s="228" t="s">
        <v>83</v>
      </c>
      <c r="AY176" s="17" t="s">
        <v>126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7" t="s">
        <v>8</v>
      </c>
      <c r="BK176" s="229">
        <f>ROUND(I176*H176,0)</f>
        <v>0</v>
      </c>
      <c r="BL176" s="17" t="s">
        <v>133</v>
      </c>
      <c r="BM176" s="228" t="s">
        <v>981</v>
      </c>
    </row>
    <row r="177" s="13" customFormat="1">
      <c r="A177" s="13"/>
      <c r="B177" s="230"/>
      <c r="C177" s="231"/>
      <c r="D177" s="232" t="s">
        <v>135</v>
      </c>
      <c r="E177" s="233" t="s">
        <v>1</v>
      </c>
      <c r="F177" s="234" t="s">
        <v>982</v>
      </c>
      <c r="G177" s="231"/>
      <c r="H177" s="235">
        <v>13.609999999999999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135</v>
      </c>
      <c r="AU177" s="241" t="s">
        <v>83</v>
      </c>
      <c r="AV177" s="13" t="s">
        <v>83</v>
      </c>
      <c r="AW177" s="13" t="s">
        <v>31</v>
      </c>
      <c r="AX177" s="13" t="s">
        <v>8</v>
      </c>
      <c r="AY177" s="241" t="s">
        <v>126</v>
      </c>
    </row>
    <row r="178" s="2" customFormat="1" ht="33" customHeight="1">
      <c r="A178" s="38"/>
      <c r="B178" s="39"/>
      <c r="C178" s="218" t="s">
        <v>9</v>
      </c>
      <c r="D178" s="218" t="s">
        <v>128</v>
      </c>
      <c r="E178" s="219" t="s">
        <v>983</v>
      </c>
      <c r="F178" s="220" t="s">
        <v>984</v>
      </c>
      <c r="G178" s="221" t="s">
        <v>139</v>
      </c>
      <c r="H178" s="222">
        <v>207.47999999999999</v>
      </c>
      <c r="I178" s="223"/>
      <c r="J178" s="222">
        <f>ROUND(I178*H178,0)</f>
        <v>0</v>
      </c>
      <c r="K178" s="220" t="s">
        <v>132</v>
      </c>
      <c r="L178" s="44"/>
      <c r="M178" s="224" t="s">
        <v>1</v>
      </c>
      <c r="N178" s="225" t="s">
        <v>39</v>
      </c>
      <c r="O178" s="91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8" t="s">
        <v>133</v>
      </c>
      <c r="AT178" s="228" t="s">
        <v>128</v>
      </c>
      <c r="AU178" s="228" t="s">
        <v>83</v>
      </c>
      <c r="AY178" s="17" t="s">
        <v>126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7" t="s">
        <v>8</v>
      </c>
      <c r="BK178" s="229">
        <f>ROUND(I178*H178,0)</f>
        <v>0</v>
      </c>
      <c r="BL178" s="17" t="s">
        <v>133</v>
      </c>
      <c r="BM178" s="228" t="s">
        <v>985</v>
      </c>
    </row>
    <row r="179" s="13" customFormat="1">
      <c r="A179" s="13"/>
      <c r="B179" s="230"/>
      <c r="C179" s="231"/>
      <c r="D179" s="232" t="s">
        <v>135</v>
      </c>
      <c r="E179" s="233" t="s">
        <v>1</v>
      </c>
      <c r="F179" s="234" t="s">
        <v>986</v>
      </c>
      <c r="G179" s="231"/>
      <c r="H179" s="235">
        <v>207.47999999999999</v>
      </c>
      <c r="I179" s="236"/>
      <c r="J179" s="231"/>
      <c r="K179" s="231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135</v>
      </c>
      <c r="AU179" s="241" t="s">
        <v>83</v>
      </c>
      <c r="AV179" s="13" t="s">
        <v>83</v>
      </c>
      <c r="AW179" s="13" t="s">
        <v>31</v>
      </c>
      <c r="AX179" s="13" t="s">
        <v>8</v>
      </c>
      <c r="AY179" s="241" t="s">
        <v>126</v>
      </c>
    </row>
    <row r="180" s="2" customFormat="1" ht="24.15" customHeight="1">
      <c r="A180" s="38"/>
      <c r="B180" s="39"/>
      <c r="C180" s="218" t="s">
        <v>219</v>
      </c>
      <c r="D180" s="218" t="s">
        <v>128</v>
      </c>
      <c r="E180" s="219" t="s">
        <v>987</v>
      </c>
      <c r="F180" s="220" t="s">
        <v>988</v>
      </c>
      <c r="G180" s="221" t="s">
        <v>179</v>
      </c>
      <c r="H180" s="222">
        <v>800</v>
      </c>
      <c r="I180" s="223"/>
      <c r="J180" s="222">
        <f>ROUND(I180*H180,0)</f>
        <v>0</v>
      </c>
      <c r="K180" s="220" t="s">
        <v>132</v>
      </c>
      <c r="L180" s="44"/>
      <c r="M180" s="224" t="s">
        <v>1</v>
      </c>
      <c r="N180" s="225" t="s">
        <v>39</v>
      </c>
      <c r="O180" s="91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8" t="s">
        <v>133</v>
      </c>
      <c r="AT180" s="228" t="s">
        <v>128</v>
      </c>
      <c r="AU180" s="228" t="s">
        <v>83</v>
      </c>
      <c r="AY180" s="17" t="s">
        <v>126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7" t="s">
        <v>8</v>
      </c>
      <c r="BK180" s="229">
        <f>ROUND(I180*H180,0)</f>
        <v>0</v>
      </c>
      <c r="BL180" s="17" t="s">
        <v>133</v>
      </c>
      <c r="BM180" s="228" t="s">
        <v>989</v>
      </c>
    </row>
    <row r="181" s="2" customFormat="1" ht="24.15" customHeight="1">
      <c r="A181" s="38"/>
      <c r="B181" s="39"/>
      <c r="C181" s="218" t="s">
        <v>228</v>
      </c>
      <c r="D181" s="218" t="s">
        <v>128</v>
      </c>
      <c r="E181" s="219" t="s">
        <v>990</v>
      </c>
      <c r="F181" s="220" t="s">
        <v>991</v>
      </c>
      <c r="G181" s="221" t="s">
        <v>179</v>
      </c>
      <c r="H181" s="222">
        <v>800</v>
      </c>
      <c r="I181" s="223"/>
      <c r="J181" s="222">
        <f>ROUND(I181*H181,0)</f>
        <v>0</v>
      </c>
      <c r="K181" s="220" t="s">
        <v>132</v>
      </c>
      <c r="L181" s="44"/>
      <c r="M181" s="224" t="s">
        <v>1</v>
      </c>
      <c r="N181" s="225" t="s">
        <v>39</v>
      </c>
      <c r="O181" s="91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8" t="s">
        <v>133</v>
      </c>
      <c r="AT181" s="228" t="s">
        <v>128</v>
      </c>
      <c r="AU181" s="228" t="s">
        <v>83</v>
      </c>
      <c r="AY181" s="17" t="s">
        <v>126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7" t="s">
        <v>8</v>
      </c>
      <c r="BK181" s="229">
        <f>ROUND(I181*H181,0)</f>
        <v>0</v>
      </c>
      <c r="BL181" s="17" t="s">
        <v>133</v>
      </c>
      <c r="BM181" s="228" t="s">
        <v>992</v>
      </c>
    </row>
    <row r="182" s="2" customFormat="1" ht="16.5" customHeight="1">
      <c r="A182" s="38"/>
      <c r="B182" s="39"/>
      <c r="C182" s="263" t="s">
        <v>237</v>
      </c>
      <c r="D182" s="263" t="s">
        <v>171</v>
      </c>
      <c r="E182" s="264" t="s">
        <v>993</v>
      </c>
      <c r="F182" s="265" t="s">
        <v>994</v>
      </c>
      <c r="G182" s="266" t="s">
        <v>995</v>
      </c>
      <c r="H182" s="267">
        <v>32</v>
      </c>
      <c r="I182" s="268"/>
      <c r="J182" s="267">
        <f>ROUND(I182*H182,0)</f>
        <v>0</v>
      </c>
      <c r="K182" s="265" t="s">
        <v>132</v>
      </c>
      <c r="L182" s="269"/>
      <c r="M182" s="270" t="s">
        <v>1</v>
      </c>
      <c r="N182" s="271" t="s">
        <v>39</v>
      </c>
      <c r="O182" s="91"/>
      <c r="P182" s="226">
        <f>O182*H182</f>
        <v>0</v>
      </c>
      <c r="Q182" s="226">
        <v>0.001</v>
      </c>
      <c r="R182" s="226">
        <f>Q182*H182</f>
        <v>0.032000000000000001</v>
      </c>
      <c r="S182" s="226">
        <v>0</v>
      </c>
      <c r="T182" s="22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8" t="s">
        <v>170</v>
      </c>
      <c r="AT182" s="228" t="s">
        <v>171</v>
      </c>
      <c r="AU182" s="228" t="s">
        <v>83</v>
      </c>
      <c r="AY182" s="17" t="s">
        <v>126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7" t="s">
        <v>8</v>
      </c>
      <c r="BK182" s="229">
        <f>ROUND(I182*H182,0)</f>
        <v>0</v>
      </c>
      <c r="BL182" s="17" t="s">
        <v>133</v>
      </c>
      <c r="BM182" s="228" t="s">
        <v>996</v>
      </c>
    </row>
    <row r="183" s="13" customFormat="1">
      <c r="A183" s="13"/>
      <c r="B183" s="230"/>
      <c r="C183" s="231"/>
      <c r="D183" s="232" t="s">
        <v>135</v>
      </c>
      <c r="E183" s="233" t="s">
        <v>1</v>
      </c>
      <c r="F183" s="234" t="s">
        <v>997</v>
      </c>
      <c r="G183" s="231"/>
      <c r="H183" s="235">
        <v>32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135</v>
      </c>
      <c r="AU183" s="241" t="s">
        <v>83</v>
      </c>
      <c r="AV183" s="13" t="s">
        <v>83</v>
      </c>
      <c r="AW183" s="13" t="s">
        <v>31</v>
      </c>
      <c r="AX183" s="13" t="s">
        <v>8</v>
      </c>
      <c r="AY183" s="241" t="s">
        <v>126</v>
      </c>
    </row>
    <row r="184" s="2" customFormat="1" ht="24.15" customHeight="1">
      <c r="A184" s="38"/>
      <c r="B184" s="39"/>
      <c r="C184" s="218" t="s">
        <v>243</v>
      </c>
      <c r="D184" s="218" t="s">
        <v>128</v>
      </c>
      <c r="E184" s="219" t="s">
        <v>998</v>
      </c>
      <c r="F184" s="220" t="s">
        <v>999</v>
      </c>
      <c r="G184" s="221" t="s">
        <v>179</v>
      </c>
      <c r="H184" s="222">
        <v>39</v>
      </c>
      <c r="I184" s="223"/>
      <c r="J184" s="222">
        <f>ROUND(I184*H184,0)</f>
        <v>0</v>
      </c>
      <c r="K184" s="220" t="s">
        <v>132</v>
      </c>
      <c r="L184" s="44"/>
      <c r="M184" s="224" t="s">
        <v>1</v>
      </c>
      <c r="N184" s="225" t="s">
        <v>39</v>
      </c>
      <c r="O184" s="91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8" t="s">
        <v>133</v>
      </c>
      <c r="AT184" s="228" t="s">
        <v>128</v>
      </c>
      <c r="AU184" s="228" t="s">
        <v>83</v>
      </c>
      <c r="AY184" s="17" t="s">
        <v>126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7" t="s">
        <v>8</v>
      </c>
      <c r="BK184" s="229">
        <f>ROUND(I184*H184,0)</f>
        <v>0</v>
      </c>
      <c r="BL184" s="17" t="s">
        <v>133</v>
      </c>
      <c r="BM184" s="228" t="s">
        <v>1000</v>
      </c>
    </row>
    <row r="185" s="13" customFormat="1">
      <c r="A185" s="13"/>
      <c r="B185" s="230"/>
      <c r="C185" s="231"/>
      <c r="D185" s="232" t="s">
        <v>135</v>
      </c>
      <c r="E185" s="233" t="s">
        <v>1</v>
      </c>
      <c r="F185" s="234" t="s">
        <v>1001</v>
      </c>
      <c r="G185" s="231"/>
      <c r="H185" s="235">
        <v>15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135</v>
      </c>
      <c r="AU185" s="241" t="s">
        <v>83</v>
      </c>
      <c r="AV185" s="13" t="s">
        <v>83</v>
      </c>
      <c r="AW185" s="13" t="s">
        <v>31</v>
      </c>
      <c r="AX185" s="13" t="s">
        <v>74</v>
      </c>
      <c r="AY185" s="241" t="s">
        <v>126</v>
      </c>
    </row>
    <row r="186" s="13" customFormat="1">
      <c r="A186" s="13"/>
      <c r="B186" s="230"/>
      <c r="C186" s="231"/>
      <c r="D186" s="232" t="s">
        <v>135</v>
      </c>
      <c r="E186" s="233" t="s">
        <v>1</v>
      </c>
      <c r="F186" s="234" t="s">
        <v>1002</v>
      </c>
      <c r="G186" s="231"/>
      <c r="H186" s="235">
        <v>24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135</v>
      </c>
      <c r="AU186" s="241" t="s">
        <v>83</v>
      </c>
      <c r="AV186" s="13" t="s">
        <v>83</v>
      </c>
      <c r="AW186" s="13" t="s">
        <v>31</v>
      </c>
      <c r="AX186" s="13" t="s">
        <v>74</v>
      </c>
      <c r="AY186" s="241" t="s">
        <v>126</v>
      </c>
    </row>
    <row r="187" s="14" customFormat="1">
      <c r="A187" s="14"/>
      <c r="B187" s="242"/>
      <c r="C187" s="243"/>
      <c r="D187" s="232" t="s">
        <v>135</v>
      </c>
      <c r="E187" s="244" t="s">
        <v>1</v>
      </c>
      <c r="F187" s="245" t="s">
        <v>143</v>
      </c>
      <c r="G187" s="243"/>
      <c r="H187" s="246">
        <v>39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135</v>
      </c>
      <c r="AU187" s="252" t="s">
        <v>83</v>
      </c>
      <c r="AV187" s="14" t="s">
        <v>133</v>
      </c>
      <c r="AW187" s="14" t="s">
        <v>31</v>
      </c>
      <c r="AX187" s="14" t="s">
        <v>8</v>
      </c>
      <c r="AY187" s="252" t="s">
        <v>126</v>
      </c>
    </row>
    <row r="188" s="12" customFormat="1" ht="22.8" customHeight="1">
      <c r="A188" s="12"/>
      <c r="B188" s="202"/>
      <c r="C188" s="203"/>
      <c r="D188" s="204" t="s">
        <v>73</v>
      </c>
      <c r="E188" s="216" t="s">
        <v>83</v>
      </c>
      <c r="F188" s="216" t="s">
        <v>242</v>
      </c>
      <c r="G188" s="203"/>
      <c r="H188" s="203"/>
      <c r="I188" s="206"/>
      <c r="J188" s="217">
        <f>BK188</f>
        <v>0</v>
      </c>
      <c r="K188" s="203"/>
      <c r="L188" s="208"/>
      <c r="M188" s="209"/>
      <c r="N188" s="210"/>
      <c r="O188" s="210"/>
      <c r="P188" s="211">
        <f>SUM(P189:P208)</f>
        <v>0</v>
      </c>
      <c r="Q188" s="210"/>
      <c r="R188" s="211">
        <f>SUM(R189:R208)</f>
        <v>216.41423690000002</v>
      </c>
      <c r="S188" s="210"/>
      <c r="T188" s="212">
        <f>SUM(T189:T208)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</v>
      </c>
      <c r="AT188" s="214" t="s">
        <v>73</v>
      </c>
      <c r="AU188" s="214" t="s">
        <v>8</v>
      </c>
      <c r="AY188" s="213" t="s">
        <v>126</v>
      </c>
      <c r="BK188" s="215">
        <f>SUM(BK189:BK208)</f>
        <v>0</v>
      </c>
    </row>
    <row r="189" s="2" customFormat="1" ht="44.25" customHeight="1">
      <c r="A189" s="38"/>
      <c r="B189" s="39"/>
      <c r="C189" s="218" t="s">
        <v>248</v>
      </c>
      <c r="D189" s="218" t="s">
        <v>128</v>
      </c>
      <c r="E189" s="219" t="s">
        <v>1003</v>
      </c>
      <c r="F189" s="220" t="s">
        <v>1004</v>
      </c>
      <c r="G189" s="221" t="s">
        <v>131</v>
      </c>
      <c r="H189" s="222">
        <v>82</v>
      </c>
      <c r="I189" s="223"/>
      <c r="J189" s="222">
        <f>ROUND(I189*H189,0)</f>
        <v>0</v>
      </c>
      <c r="K189" s="220" t="s">
        <v>132</v>
      </c>
      <c r="L189" s="44"/>
      <c r="M189" s="224" t="s">
        <v>1</v>
      </c>
      <c r="N189" s="225" t="s">
        <v>39</v>
      </c>
      <c r="O189" s="91"/>
      <c r="P189" s="226">
        <f>O189*H189</f>
        <v>0</v>
      </c>
      <c r="Q189" s="226">
        <v>0.28714000000000001</v>
      </c>
      <c r="R189" s="226">
        <f>Q189*H189</f>
        <v>23.545480000000001</v>
      </c>
      <c r="S189" s="226">
        <v>0</v>
      </c>
      <c r="T189" s="22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8" t="s">
        <v>133</v>
      </c>
      <c r="AT189" s="228" t="s">
        <v>128</v>
      </c>
      <c r="AU189" s="228" t="s">
        <v>83</v>
      </c>
      <c r="AY189" s="17" t="s">
        <v>126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7" t="s">
        <v>8</v>
      </c>
      <c r="BK189" s="229">
        <f>ROUND(I189*H189,0)</f>
        <v>0</v>
      </c>
      <c r="BL189" s="17" t="s">
        <v>133</v>
      </c>
      <c r="BM189" s="228" t="s">
        <v>1005</v>
      </c>
    </row>
    <row r="190" s="13" customFormat="1">
      <c r="A190" s="13"/>
      <c r="B190" s="230"/>
      <c r="C190" s="231"/>
      <c r="D190" s="232" t="s">
        <v>135</v>
      </c>
      <c r="E190" s="233" t="s">
        <v>1</v>
      </c>
      <c r="F190" s="234" t="s">
        <v>1006</v>
      </c>
      <c r="G190" s="231"/>
      <c r="H190" s="235">
        <v>82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135</v>
      </c>
      <c r="AU190" s="241" t="s">
        <v>83</v>
      </c>
      <c r="AV190" s="13" t="s">
        <v>83</v>
      </c>
      <c r="AW190" s="13" t="s">
        <v>31</v>
      </c>
      <c r="AX190" s="13" t="s">
        <v>8</v>
      </c>
      <c r="AY190" s="241" t="s">
        <v>126</v>
      </c>
    </row>
    <row r="191" s="2" customFormat="1" ht="37.8" customHeight="1">
      <c r="A191" s="38"/>
      <c r="B191" s="39"/>
      <c r="C191" s="218" t="s">
        <v>7</v>
      </c>
      <c r="D191" s="218" t="s">
        <v>128</v>
      </c>
      <c r="E191" s="219" t="s">
        <v>244</v>
      </c>
      <c r="F191" s="220" t="s">
        <v>245</v>
      </c>
      <c r="G191" s="221" t="s">
        <v>131</v>
      </c>
      <c r="H191" s="222">
        <v>18</v>
      </c>
      <c r="I191" s="223"/>
      <c r="J191" s="222">
        <f>ROUND(I191*H191,0)</f>
        <v>0</v>
      </c>
      <c r="K191" s="220" t="s">
        <v>132</v>
      </c>
      <c r="L191" s="44"/>
      <c r="M191" s="224" t="s">
        <v>1</v>
      </c>
      <c r="N191" s="225" t="s">
        <v>39</v>
      </c>
      <c r="O191" s="91"/>
      <c r="P191" s="226">
        <f>O191*H191</f>
        <v>0</v>
      </c>
      <c r="Q191" s="226">
        <v>0.20449000000000001</v>
      </c>
      <c r="R191" s="226">
        <f>Q191*H191</f>
        <v>3.6808200000000002</v>
      </c>
      <c r="S191" s="226">
        <v>0</v>
      </c>
      <c r="T191" s="22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8" t="s">
        <v>133</v>
      </c>
      <c r="AT191" s="228" t="s">
        <v>128</v>
      </c>
      <c r="AU191" s="228" t="s">
        <v>83</v>
      </c>
      <c r="AY191" s="17" t="s">
        <v>126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7" t="s">
        <v>8</v>
      </c>
      <c r="BK191" s="229">
        <f>ROUND(I191*H191,0)</f>
        <v>0</v>
      </c>
      <c r="BL191" s="17" t="s">
        <v>133</v>
      </c>
      <c r="BM191" s="228" t="s">
        <v>1007</v>
      </c>
    </row>
    <row r="192" s="13" customFormat="1">
      <c r="A192" s="13"/>
      <c r="B192" s="230"/>
      <c r="C192" s="231"/>
      <c r="D192" s="232" t="s">
        <v>135</v>
      </c>
      <c r="E192" s="233" t="s">
        <v>1</v>
      </c>
      <c r="F192" s="234" t="s">
        <v>1008</v>
      </c>
      <c r="G192" s="231"/>
      <c r="H192" s="235">
        <v>18</v>
      </c>
      <c r="I192" s="236"/>
      <c r="J192" s="231"/>
      <c r="K192" s="231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135</v>
      </c>
      <c r="AU192" s="241" t="s">
        <v>83</v>
      </c>
      <c r="AV192" s="13" t="s">
        <v>83</v>
      </c>
      <c r="AW192" s="13" t="s">
        <v>31</v>
      </c>
      <c r="AX192" s="13" t="s">
        <v>8</v>
      </c>
      <c r="AY192" s="241" t="s">
        <v>126</v>
      </c>
    </row>
    <row r="193" s="2" customFormat="1" ht="24.15" customHeight="1">
      <c r="A193" s="38"/>
      <c r="B193" s="39"/>
      <c r="C193" s="218" t="s">
        <v>257</v>
      </c>
      <c r="D193" s="218" t="s">
        <v>128</v>
      </c>
      <c r="E193" s="219" t="s">
        <v>249</v>
      </c>
      <c r="F193" s="220" t="s">
        <v>250</v>
      </c>
      <c r="G193" s="221" t="s">
        <v>139</v>
      </c>
      <c r="H193" s="222">
        <v>17</v>
      </c>
      <c r="I193" s="223"/>
      <c r="J193" s="222">
        <f>ROUND(I193*H193,0)</f>
        <v>0</v>
      </c>
      <c r="K193" s="220" t="s">
        <v>132</v>
      </c>
      <c r="L193" s="44"/>
      <c r="M193" s="224" t="s">
        <v>1</v>
      </c>
      <c r="N193" s="225" t="s">
        <v>39</v>
      </c>
      <c r="O193" s="91"/>
      <c r="P193" s="226">
        <f>O193*H193</f>
        <v>0</v>
      </c>
      <c r="Q193" s="226">
        <v>1.98</v>
      </c>
      <c r="R193" s="226">
        <f>Q193*H193</f>
        <v>33.659999999999997</v>
      </c>
      <c r="S193" s="226">
        <v>0</v>
      </c>
      <c r="T193" s="22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8" t="s">
        <v>133</v>
      </c>
      <c r="AT193" s="228" t="s">
        <v>128</v>
      </c>
      <c r="AU193" s="228" t="s">
        <v>83</v>
      </c>
      <c r="AY193" s="17" t="s">
        <v>126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7" t="s">
        <v>8</v>
      </c>
      <c r="BK193" s="229">
        <f>ROUND(I193*H193,0)</f>
        <v>0</v>
      </c>
      <c r="BL193" s="17" t="s">
        <v>133</v>
      </c>
      <c r="BM193" s="228" t="s">
        <v>1009</v>
      </c>
    </row>
    <row r="194" s="13" customFormat="1">
      <c r="A194" s="13"/>
      <c r="B194" s="230"/>
      <c r="C194" s="231"/>
      <c r="D194" s="232" t="s">
        <v>135</v>
      </c>
      <c r="E194" s="233" t="s">
        <v>1</v>
      </c>
      <c r="F194" s="234" t="s">
        <v>1010</v>
      </c>
      <c r="G194" s="231"/>
      <c r="H194" s="235">
        <v>17</v>
      </c>
      <c r="I194" s="236"/>
      <c r="J194" s="231"/>
      <c r="K194" s="231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135</v>
      </c>
      <c r="AU194" s="241" t="s">
        <v>83</v>
      </c>
      <c r="AV194" s="13" t="s">
        <v>83</v>
      </c>
      <c r="AW194" s="13" t="s">
        <v>31</v>
      </c>
      <c r="AX194" s="13" t="s">
        <v>8</v>
      </c>
      <c r="AY194" s="241" t="s">
        <v>126</v>
      </c>
    </row>
    <row r="195" s="2" customFormat="1" ht="24.15" customHeight="1">
      <c r="A195" s="38"/>
      <c r="B195" s="39"/>
      <c r="C195" s="218" t="s">
        <v>262</v>
      </c>
      <c r="D195" s="218" t="s">
        <v>128</v>
      </c>
      <c r="E195" s="219" t="s">
        <v>1011</v>
      </c>
      <c r="F195" s="220" t="s">
        <v>1012</v>
      </c>
      <c r="G195" s="221" t="s">
        <v>139</v>
      </c>
      <c r="H195" s="222">
        <v>3.5</v>
      </c>
      <c r="I195" s="223"/>
      <c r="J195" s="222">
        <f>ROUND(I195*H195,0)</f>
        <v>0</v>
      </c>
      <c r="K195" s="220" t="s">
        <v>132</v>
      </c>
      <c r="L195" s="44"/>
      <c r="M195" s="224" t="s">
        <v>1</v>
      </c>
      <c r="N195" s="225" t="s">
        <v>39</v>
      </c>
      <c r="O195" s="91"/>
      <c r="P195" s="226">
        <f>O195*H195</f>
        <v>0</v>
      </c>
      <c r="Q195" s="226">
        <v>2.45329</v>
      </c>
      <c r="R195" s="226">
        <f>Q195*H195</f>
        <v>8.5865150000000003</v>
      </c>
      <c r="S195" s="226">
        <v>0</v>
      </c>
      <c r="T195" s="22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8" t="s">
        <v>133</v>
      </c>
      <c r="AT195" s="228" t="s">
        <v>128</v>
      </c>
      <c r="AU195" s="228" t="s">
        <v>83</v>
      </c>
      <c r="AY195" s="17" t="s">
        <v>126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7" t="s">
        <v>8</v>
      </c>
      <c r="BK195" s="229">
        <f>ROUND(I195*H195,0)</f>
        <v>0</v>
      </c>
      <c r="BL195" s="17" t="s">
        <v>133</v>
      </c>
      <c r="BM195" s="228" t="s">
        <v>1013</v>
      </c>
    </row>
    <row r="196" s="13" customFormat="1">
      <c r="A196" s="13"/>
      <c r="B196" s="230"/>
      <c r="C196" s="231"/>
      <c r="D196" s="232" t="s">
        <v>135</v>
      </c>
      <c r="E196" s="233" t="s">
        <v>1</v>
      </c>
      <c r="F196" s="234" t="s">
        <v>1014</v>
      </c>
      <c r="G196" s="231"/>
      <c r="H196" s="235">
        <v>3.5</v>
      </c>
      <c r="I196" s="236"/>
      <c r="J196" s="231"/>
      <c r="K196" s="231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135</v>
      </c>
      <c r="AU196" s="241" t="s">
        <v>83</v>
      </c>
      <c r="AV196" s="13" t="s">
        <v>83</v>
      </c>
      <c r="AW196" s="13" t="s">
        <v>31</v>
      </c>
      <c r="AX196" s="13" t="s">
        <v>8</v>
      </c>
      <c r="AY196" s="241" t="s">
        <v>126</v>
      </c>
    </row>
    <row r="197" s="2" customFormat="1" ht="24.15" customHeight="1">
      <c r="A197" s="38"/>
      <c r="B197" s="39"/>
      <c r="C197" s="218" t="s">
        <v>266</v>
      </c>
      <c r="D197" s="218" t="s">
        <v>128</v>
      </c>
      <c r="E197" s="219" t="s">
        <v>1015</v>
      </c>
      <c r="F197" s="220" t="s">
        <v>1016</v>
      </c>
      <c r="G197" s="221" t="s">
        <v>216</v>
      </c>
      <c r="H197" s="222">
        <v>0.28000000000000003</v>
      </c>
      <c r="I197" s="223"/>
      <c r="J197" s="222">
        <f>ROUND(I197*H197,0)</f>
        <v>0</v>
      </c>
      <c r="K197" s="220" t="s">
        <v>132</v>
      </c>
      <c r="L197" s="44"/>
      <c r="M197" s="224" t="s">
        <v>1</v>
      </c>
      <c r="N197" s="225" t="s">
        <v>39</v>
      </c>
      <c r="O197" s="91"/>
      <c r="P197" s="226">
        <f>O197*H197</f>
        <v>0</v>
      </c>
      <c r="Q197" s="226">
        <v>1.0606199999999999</v>
      </c>
      <c r="R197" s="226">
        <f>Q197*H197</f>
        <v>0.2969736</v>
      </c>
      <c r="S197" s="226">
        <v>0</v>
      </c>
      <c r="T197" s="22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8" t="s">
        <v>133</v>
      </c>
      <c r="AT197" s="228" t="s">
        <v>128</v>
      </c>
      <c r="AU197" s="228" t="s">
        <v>83</v>
      </c>
      <c r="AY197" s="17" t="s">
        <v>126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7" t="s">
        <v>8</v>
      </c>
      <c r="BK197" s="229">
        <f>ROUND(I197*H197,0)</f>
        <v>0</v>
      </c>
      <c r="BL197" s="17" t="s">
        <v>133</v>
      </c>
      <c r="BM197" s="228" t="s">
        <v>1017</v>
      </c>
    </row>
    <row r="198" s="13" customFormat="1">
      <c r="A198" s="13"/>
      <c r="B198" s="230"/>
      <c r="C198" s="231"/>
      <c r="D198" s="232" t="s">
        <v>135</v>
      </c>
      <c r="E198" s="233" t="s">
        <v>1</v>
      </c>
      <c r="F198" s="234" t="s">
        <v>1018</v>
      </c>
      <c r="G198" s="231"/>
      <c r="H198" s="235">
        <v>0.28000000000000003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135</v>
      </c>
      <c r="AU198" s="241" t="s">
        <v>83</v>
      </c>
      <c r="AV198" s="13" t="s">
        <v>83</v>
      </c>
      <c r="AW198" s="13" t="s">
        <v>31</v>
      </c>
      <c r="AX198" s="13" t="s">
        <v>8</v>
      </c>
      <c r="AY198" s="241" t="s">
        <v>126</v>
      </c>
    </row>
    <row r="199" s="2" customFormat="1" ht="16.5" customHeight="1">
      <c r="A199" s="38"/>
      <c r="B199" s="39"/>
      <c r="C199" s="218" t="s">
        <v>272</v>
      </c>
      <c r="D199" s="218" t="s">
        <v>128</v>
      </c>
      <c r="E199" s="219" t="s">
        <v>1019</v>
      </c>
      <c r="F199" s="220" t="s">
        <v>1020</v>
      </c>
      <c r="G199" s="221" t="s">
        <v>139</v>
      </c>
      <c r="H199" s="222">
        <v>17</v>
      </c>
      <c r="I199" s="223"/>
      <c r="J199" s="222">
        <f>ROUND(I199*H199,0)</f>
        <v>0</v>
      </c>
      <c r="K199" s="220" t="s">
        <v>132</v>
      </c>
      <c r="L199" s="44"/>
      <c r="M199" s="224" t="s">
        <v>1</v>
      </c>
      <c r="N199" s="225" t="s">
        <v>39</v>
      </c>
      <c r="O199" s="91"/>
      <c r="P199" s="226">
        <f>O199*H199</f>
        <v>0</v>
      </c>
      <c r="Q199" s="226">
        <v>2.2563399999999998</v>
      </c>
      <c r="R199" s="226">
        <f>Q199*H199</f>
        <v>38.357779999999998</v>
      </c>
      <c r="S199" s="226">
        <v>0</v>
      </c>
      <c r="T199" s="22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8" t="s">
        <v>133</v>
      </c>
      <c r="AT199" s="228" t="s">
        <v>128</v>
      </c>
      <c r="AU199" s="228" t="s">
        <v>83</v>
      </c>
      <c r="AY199" s="17" t="s">
        <v>126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7" t="s">
        <v>8</v>
      </c>
      <c r="BK199" s="229">
        <f>ROUND(I199*H199,0)</f>
        <v>0</v>
      </c>
      <c r="BL199" s="17" t="s">
        <v>133</v>
      </c>
      <c r="BM199" s="228" t="s">
        <v>1021</v>
      </c>
    </row>
    <row r="200" s="13" customFormat="1">
      <c r="A200" s="13"/>
      <c r="B200" s="230"/>
      <c r="C200" s="231"/>
      <c r="D200" s="232" t="s">
        <v>135</v>
      </c>
      <c r="E200" s="233" t="s">
        <v>1</v>
      </c>
      <c r="F200" s="234" t="s">
        <v>1022</v>
      </c>
      <c r="G200" s="231"/>
      <c r="H200" s="235">
        <v>17</v>
      </c>
      <c r="I200" s="236"/>
      <c r="J200" s="231"/>
      <c r="K200" s="231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135</v>
      </c>
      <c r="AU200" s="241" t="s">
        <v>83</v>
      </c>
      <c r="AV200" s="13" t="s">
        <v>83</v>
      </c>
      <c r="AW200" s="13" t="s">
        <v>31</v>
      </c>
      <c r="AX200" s="13" t="s">
        <v>8</v>
      </c>
      <c r="AY200" s="241" t="s">
        <v>126</v>
      </c>
    </row>
    <row r="201" s="2" customFormat="1" ht="24.15" customHeight="1">
      <c r="A201" s="38"/>
      <c r="B201" s="39"/>
      <c r="C201" s="218" t="s">
        <v>277</v>
      </c>
      <c r="D201" s="218" t="s">
        <v>128</v>
      </c>
      <c r="E201" s="219" t="s">
        <v>253</v>
      </c>
      <c r="F201" s="220" t="s">
        <v>254</v>
      </c>
      <c r="G201" s="221" t="s">
        <v>139</v>
      </c>
      <c r="H201" s="222">
        <v>42.5</v>
      </c>
      <c r="I201" s="223"/>
      <c r="J201" s="222">
        <f>ROUND(I201*H201,0)</f>
        <v>0</v>
      </c>
      <c r="K201" s="220" t="s">
        <v>132</v>
      </c>
      <c r="L201" s="44"/>
      <c r="M201" s="224" t="s">
        <v>1</v>
      </c>
      <c r="N201" s="225" t="s">
        <v>39</v>
      </c>
      <c r="O201" s="91"/>
      <c r="P201" s="226">
        <f>O201*H201</f>
        <v>0</v>
      </c>
      <c r="Q201" s="226">
        <v>2.45329</v>
      </c>
      <c r="R201" s="226">
        <f>Q201*H201</f>
        <v>104.264825</v>
      </c>
      <c r="S201" s="226">
        <v>0</v>
      </c>
      <c r="T201" s="22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8" t="s">
        <v>133</v>
      </c>
      <c r="AT201" s="228" t="s">
        <v>128</v>
      </c>
      <c r="AU201" s="228" t="s">
        <v>83</v>
      </c>
      <c r="AY201" s="17" t="s">
        <v>126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7" t="s">
        <v>8</v>
      </c>
      <c r="BK201" s="229">
        <f>ROUND(I201*H201,0)</f>
        <v>0</v>
      </c>
      <c r="BL201" s="17" t="s">
        <v>133</v>
      </c>
      <c r="BM201" s="228" t="s">
        <v>1023</v>
      </c>
    </row>
    <row r="202" s="13" customFormat="1">
      <c r="A202" s="13"/>
      <c r="B202" s="230"/>
      <c r="C202" s="231"/>
      <c r="D202" s="232" t="s">
        <v>135</v>
      </c>
      <c r="E202" s="233" t="s">
        <v>1</v>
      </c>
      <c r="F202" s="234" t="s">
        <v>1024</v>
      </c>
      <c r="G202" s="231"/>
      <c r="H202" s="235">
        <v>42.5</v>
      </c>
      <c r="I202" s="236"/>
      <c r="J202" s="231"/>
      <c r="K202" s="231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135</v>
      </c>
      <c r="AU202" s="241" t="s">
        <v>83</v>
      </c>
      <c r="AV202" s="13" t="s">
        <v>83</v>
      </c>
      <c r="AW202" s="13" t="s">
        <v>31</v>
      </c>
      <c r="AX202" s="13" t="s">
        <v>8</v>
      </c>
      <c r="AY202" s="241" t="s">
        <v>126</v>
      </c>
    </row>
    <row r="203" s="2" customFormat="1" ht="16.5" customHeight="1">
      <c r="A203" s="38"/>
      <c r="B203" s="39"/>
      <c r="C203" s="218" t="s">
        <v>282</v>
      </c>
      <c r="D203" s="218" t="s">
        <v>128</v>
      </c>
      <c r="E203" s="219" t="s">
        <v>258</v>
      </c>
      <c r="F203" s="220" t="s">
        <v>259</v>
      </c>
      <c r="G203" s="221" t="s">
        <v>179</v>
      </c>
      <c r="H203" s="222">
        <v>19.949999999999999</v>
      </c>
      <c r="I203" s="223"/>
      <c r="J203" s="222">
        <f>ROUND(I203*H203,0)</f>
        <v>0</v>
      </c>
      <c r="K203" s="220" t="s">
        <v>132</v>
      </c>
      <c r="L203" s="44"/>
      <c r="M203" s="224" t="s">
        <v>1</v>
      </c>
      <c r="N203" s="225" t="s">
        <v>39</v>
      </c>
      <c r="O203" s="91"/>
      <c r="P203" s="226">
        <f>O203*H203</f>
        <v>0</v>
      </c>
      <c r="Q203" s="226">
        <v>0.00247</v>
      </c>
      <c r="R203" s="226">
        <f>Q203*H203</f>
        <v>0.049276500000000001</v>
      </c>
      <c r="S203" s="226">
        <v>0</v>
      </c>
      <c r="T203" s="22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8" t="s">
        <v>133</v>
      </c>
      <c r="AT203" s="228" t="s">
        <v>128</v>
      </c>
      <c r="AU203" s="228" t="s">
        <v>83</v>
      </c>
      <c r="AY203" s="17" t="s">
        <v>126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7" t="s">
        <v>8</v>
      </c>
      <c r="BK203" s="229">
        <f>ROUND(I203*H203,0)</f>
        <v>0</v>
      </c>
      <c r="BL203" s="17" t="s">
        <v>133</v>
      </c>
      <c r="BM203" s="228" t="s">
        <v>1025</v>
      </c>
    </row>
    <row r="204" s="13" customFormat="1">
      <c r="A204" s="13"/>
      <c r="B204" s="230"/>
      <c r="C204" s="231"/>
      <c r="D204" s="232" t="s">
        <v>135</v>
      </c>
      <c r="E204" s="233" t="s">
        <v>1</v>
      </c>
      <c r="F204" s="234" t="s">
        <v>1026</v>
      </c>
      <c r="G204" s="231"/>
      <c r="H204" s="235">
        <v>19.949999999999999</v>
      </c>
      <c r="I204" s="236"/>
      <c r="J204" s="231"/>
      <c r="K204" s="231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135</v>
      </c>
      <c r="AU204" s="241" t="s">
        <v>83</v>
      </c>
      <c r="AV204" s="13" t="s">
        <v>83</v>
      </c>
      <c r="AW204" s="13" t="s">
        <v>31</v>
      </c>
      <c r="AX204" s="13" t="s">
        <v>8</v>
      </c>
      <c r="AY204" s="241" t="s">
        <v>126</v>
      </c>
    </row>
    <row r="205" s="2" customFormat="1" ht="16.5" customHeight="1">
      <c r="A205" s="38"/>
      <c r="B205" s="39"/>
      <c r="C205" s="218" t="s">
        <v>288</v>
      </c>
      <c r="D205" s="218" t="s">
        <v>128</v>
      </c>
      <c r="E205" s="219" t="s">
        <v>263</v>
      </c>
      <c r="F205" s="220" t="s">
        <v>264</v>
      </c>
      <c r="G205" s="221" t="s">
        <v>179</v>
      </c>
      <c r="H205" s="222">
        <v>19.949999999999999</v>
      </c>
      <c r="I205" s="223"/>
      <c r="J205" s="222">
        <f>ROUND(I205*H205,0)</f>
        <v>0</v>
      </c>
      <c r="K205" s="220" t="s">
        <v>132</v>
      </c>
      <c r="L205" s="44"/>
      <c r="M205" s="224" t="s">
        <v>1</v>
      </c>
      <c r="N205" s="225" t="s">
        <v>39</v>
      </c>
      <c r="O205" s="91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8" t="s">
        <v>133</v>
      </c>
      <c r="AT205" s="228" t="s">
        <v>128</v>
      </c>
      <c r="AU205" s="228" t="s">
        <v>83</v>
      </c>
      <c r="AY205" s="17" t="s">
        <v>126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7" t="s">
        <v>8</v>
      </c>
      <c r="BK205" s="229">
        <f>ROUND(I205*H205,0)</f>
        <v>0</v>
      </c>
      <c r="BL205" s="17" t="s">
        <v>133</v>
      </c>
      <c r="BM205" s="228" t="s">
        <v>1027</v>
      </c>
    </row>
    <row r="206" s="2" customFormat="1" ht="21.75" customHeight="1">
      <c r="A206" s="38"/>
      <c r="B206" s="39"/>
      <c r="C206" s="218" t="s">
        <v>301</v>
      </c>
      <c r="D206" s="218" t="s">
        <v>128</v>
      </c>
      <c r="E206" s="219" t="s">
        <v>1028</v>
      </c>
      <c r="F206" s="220" t="s">
        <v>1029</v>
      </c>
      <c r="G206" s="221" t="s">
        <v>216</v>
      </c>
      <c r="H206" s="222">
        <v>1.02</v>
      </c>
      <c r="I206" s="223"/>
      <c r="J206" s="222">
        <f>ROUND(I206*H206,0)</f>
        <v>0</v>
      </c>
      <c r="K206" s="220" t="s">
        <v>132</v>
      </c>
      <c r="L206" s="44"/>
      <c r="M206" s="224" t="s">
        <v>1</v>
      </c>
      <c r="N206" s="225" t="s">
        <v>39</v>
      </c>
      <c r="O206" s="91"/>
      <c r="P206" s="226">
        <f>O206*H206</f>
        <v>0</v>
      </c>
      <c r="Q206" s="226">
        <v>1.0606199999999999</v>
      </c>
      <c r="R206" s="226">
        <f>Q206*H206</f>
        <v>1.0818323999999999</v>
      </c>
      <c r="S206" s="226">
        <v>0</v>
      </c>
      <c r="T206" s="22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8" t="s">
        <v>133</v>
      </c>
      <c r="AT206" s="228" t="s">
        <v>128</v>
      </c>
      <c r="AU206" s="228" t="s">
        <v>83</v>
      </c>
      <c r="AY206" s="17" t="s">
        <v>126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7" t="s">
        <v>8</v>
      </c>
      <c r="BK206" s="229">
        <f>ROUND(I206*H206,0)</f>
        <v>0</v>
      </c>
      <c r="BL206" s="17" t="s">
        <v>133</v>
      </c>
      <c r="BM206" s="228" t="s">
        <v>1030</v>
      </c>
    </row>
    <row r="207" s="2" customFormat="1" ht="16.5" customHeight="1">
      <c r="A207" s="38"/>
      <c r="B207" s="39"/>
      <c r="C207" s="218" t="s">
        <v>306</v>
      </c>
      <c r="D207" s="218" t="s">
        <v>128</v>
      </c>
      <c r="E207" s="219" t="s">
        <v>267</v>
      </c>
      <c r="F207" s="220" t="s">
        <v>268</v>
      </c>
      <c r="G207" s="221" t="s">
        <v>216</v>
      </c>
      <c r="H207" s="222">
        <v>2.7200000000000002</v>
      </c>
      <c r="I207" s="223"/>
      <c r="J207" s="222">
        <f>ROUND(I207*H207,0)</f>
        <v>0</v>
      </c>
      <c r="K207" s="220" t="s">
        <v>132</v>
      </c>
      <c r="L207" s="44"/>
      <c r="M207" s="224" t="s">
        <v>1</v>
      </c>
      <c r="N207" s="225" t="s">
        <v>39</v>
      </c>
      <c r="O207" s="91"/>
      <c r="P207" s="226">
        <f>O207*H207</f>
        <v>0</v>
      </c>
      <c r="Q207" s="226">
        <v>1.06277</v>
      </c>
      <c r="R207" s="226">
        <f>Q207*H207</f>
        <v>2.8907344000000004</v>
      </c>
      <c r="S207" s="226">
        <v>0</v>
      </c>
      <c r="T207" s="22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8" t="s">
        <v>133</v>
      </c>
      <c r="AT207" s="228" t="s">
        <v>128</v>
      </c>
      <c r="AU207" s="228" t="s">
        <v>83</v>
      </c>
      <c r="AY207" s="17" t="s">
        <v>126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7" t="s">
        <v>8</v>
      </c>
      <c r="BK207" s="229">
        <f>ROUND(I207*H207,0)</f>
        <v>0</v>
      </c>
      <c r="BL207" s="17" t="s">
        <v>133</v>
      </c>
      <c r="BM207" s="228" t="s">
        <v>1031</v>
      </c>
    </row>
    <row r="208" s="13" customFormat="1">
      <c r="A208" s="13"/>
      <c r="B208" s="230"/>
      <c r="C208" s="231"/>
      <c r="D208" s="232" t="s">
        <v>135</v>
      </c>
      <c r="E208" s="233" t="s">
        <v>1</v>
      </c>
      <c r="F208" s="234" t="s">
        <v>1032</v>
      </c>
      <c r="G208" s="231"/>
      <c r="H208" s="235">
        <v>2.7200000000000002</v>
      </c>
      <c r="I208" s="236"/>
      <c r="J208" s="231"/>
      <c r="K208" s="231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135</v>
      </c>
      <c r="AU208" s="241" t="s">
        <v>83</v>
      </c>
      <c r="AV208" s="13" t="s">
        <v>83</v>
      </c>
      <c r="AW208" s="13" t="s">
        <v>31</v>
      </c>
      <c r="AX208" s="13" t="s">
        <v>8</v>
      </c>
      <c r="AY208" s="241" t="s">
        <v>126</v>
      </c>
    </row>
    <row r="209" s="12" customFormat="1" ht="22.8" customHeight="1">
      <c r="A209" s="12"/>
      <c r="B209" s="202"/>
      <c r="C209" s="203"/>
      <c r="D209" s="204" t="s">
        <v>73</v>
      </c>
      <c r="E209" s="216" t="s">
        <v>144</v>
      </c>
      <c r="F209" s="216" t="s">
        <v>1033</v>
      </c>
      <c r="G209" s="203"/>
      <c r="H209" s="203"/>
      <c r="I209" s="206"/>
      <c r="J209" s="217">
        <f>BK209</f>
        <v>0</v>
      </c>
      <c r="K209" s="203"/>
      <c r="L209" s="208"/>
      <c r="M209" s="209"/>
      <c r="N209" s="210"/>
      <c r="O209" s="210"/>
      <c r="P209" s="211">
        <f>SUM(P210:P223)</f>
        <v>0</v>
      </c>
      <c r="Q209" s="210"/>
      <c r="R209" s="211">
        <f>SUM(R210:R223)</f>
        <v>14.57929</v>
      </c>
      <c r="S209" s="210"/>
      <c r="T209" s="212">
        <f>SUM(T210:T223)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3" t="s">
        <v>8</v>
      </c>
      <c r="AT209" s="214" t="s">
        <v>73</v>
      </c>
      <c r="AU209" s="214" t="s">
        <v>8</v>
      </c>
      <c r="AY209" s="213" t="s">
        <v>126</v>
      </c>
      <c r="BK209" s="215">
        <f>SUM(BK210:BK223)</f>
        <v>0</v>
      </c>
    </row>
    <row r="210" s="2" customFormat="1" ht="24.15" customHeight="1">
      <c r="A210" s="38"/>
      <c r="B210" s="39"/>
      <c r="C210" s="218" t="s">
        <v>311</v>
      </c>
      <c r="D210" s="218" t="s">
        <v>128</v>
      </c>
      <c r="E210" s="219" t="s">
        <v>1034</v>
      </c>
      <c r="F210" s="220" t="s">
        <v>1035</v>
      </c>
      <c r="G210" s="221" t="s">
        <v>376</v>
      </c>
      <c r="H210" s="222">
        <v>31</v>
      </c>
      <c r="I210" s="223"/>
      <c r="J210" s="222">
        <f>ROUND(I210*H210,0)</f>
        <v>0</v>
      </c>
      <c r="K210" s="220" t="s">
        <v>132</v>
      </c>
      <c r="L210" s="44"/>
      <c r="M210" s="224" t="s">
        <v>1</v>
      </c>
      <c r="N210" s="225" t="s">
        <v>39</v>
      </c>
      <c r="O210" s="91"/>
      <c r="P210" s="226">
        <f>O210*H210</f>
        <v>0</v>
      </c>
      <c r="Q210" s="226">
        <v>0.17488999999999999</v>
      </c>
      <c r="R210" s="226">
        <f>Q210*H210</f>
        <v>5.4215900000000001</v>
      </c>
      <c r="S210" s="226">
        <v>0</v>
      </c>
      <c r="T210" s="22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8" t="s">
        <v>133</v>
      </c>
      <c r="AT210" s="228" t="s">
        <v>128</v>
      </c>
      <c r="AU210" s="228" t="s">
        <v>83</v>
      </c>
      <c r="AY210" s="17" t="s">
        <v>126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7" t="s">
        <v>8</v>
      </c>
      <c r="BK210" s="229">
        <f>ROUND(I210*H210,0)</f>
        <v>0</v>
      </c>
      <c r="BL210" s="17" t="s">
        <v>133</v>
      </c>
      <c r="BM210" s="228" t="s">
        <v>1036</v>
      </c>
    </row>
    <row r="211" s="2" customFormat="1" ht="24.15" customHeight="1">
      <c r="A211" s="38"/>
      <c r="B211" s="39"/>
      <c r="C211" s="263" t="s">
        <v>315</v>
      </c>
      <c r="D211" s="263" t="s">
        <v>171</v>
      </c>
      <c r="E211" s="264" t="s">
        <v>1037</v>
      </c>
      <c r="F211" s="265" t="s">
        <v>1038</v>
      </c>
      <c r="G211" s="266" t="s">
        <v>376</v>
      </c>
      <c r="H211" s="267">
        <v>31</v>
      </c>
      <c r="I211" s="268"/>
      <c r="J211" s="267">
        <f>ROUND(I211*H211,0)</f>
        <v>0</v>
      </c>
      <c r="K211" s="265" t="s">
        <v>132</v>
      </c>
      <c r="L211" s="269"/>
      <c r="M211" s="270" t="s">
        <v>1</v>
      </c>
      <c r="N211" s="271" t="s">
        <v>39</v>
      </c>
      <c r="O211" s="91"/>
      <c r="P211" s="226">
        <f>O211*H211</f>
        <v>0</v>
      </c>
      <c r="Q211" s="226">
        <v>0.0047000000000000002</v>
      </c>
      <c r="R211" s="226">
        <f>Q211*H211</f>
        <v>0.1457</v>
      </c>
      <c r="S211" s="226">
        <v>0</v>
      </c>
      <c r="T211" s="22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8" t="s">
        <v>170</v>
      </c>
      <c r="AT211" s="228" t="s">
        <v>171</v>
      </c>
      <c r="AU211" s="228" t="s">
        <v>83</v>
      </c>
      <c r="AY211" s="17" t="s">
        <v>126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7" t="s">
        <v>8</v>
      </c>
      <c r="BK211" s="229">
        <f>ROUND(I211*H211,0)</f>
        <v>0</v>
      </c>
      <c r="BL211" s="17" t="s">
        <v>133</v>
      </c>
      <c r="BM211" s="228" t="s">
        <v>1039</v>
      </c>
    </row>
    <row r="212" s="2" customFormat="1" ht="24.15" customHeight="1">
      <c r="A212" s="38"/>
      <c r="B212" s="39"/>
      <c r="C212" s="218" t="s">
        <v>320</v>
      </c>
      <c r="D212" s="218" t="s">
        <v>128</v>
      </c>
      <c r="E212" s="219" t="s">
        <v>1040</v>
      </c>
      <c r="F212" s="220" t="s">
        <v>1041</v>
      </c>
      <c r="G212" s="221" t="s">
        <v>376</v>
      </c>
      <c r="H212" s="222">
        <v>2</v>
      </c>
      <c r="I212" s="223"/>
      <c r="J212" s="222">
        <f>ROUND(I212*H212,0)</f>
        <v>0</v>
      </c>
      <c r="K212" s="220" t="s">
        <v>132</v>
      </c>
      <c r="L212" s="44"/>
      <c r="M212" s="224" t="s">
        <v>1</v>
      </c>
      <c r="N212" s="225" t="s">
        <v>39</v>
      </c>
      <c r="O212" s="91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8" t="s">
        <v>133</v>
      </c>
      <c r="AT212" s="228" t="s">
        <v>128</v>
      </c>
      <c r="AU212" s="228" t="s">
        <v>83</v>
      </c>
      <c r="AY212" s="17" t="s">
        <v>126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7" t="s">
        <v>8</v>
      </c>
      <c r="BK212" s="229">
        <f>ROUND(I212*H212,0)</f>
        <v>0</v>
      </c>
      <c r="BL212" s="17" t="s">
        <v>133</v>
      </c>
      <c r="BM212" s="228" t="s">
        <v>1042</v>
      </c>
    </row>
    <row r="213" s="2" customFormat="1" ht="24.15" customHeight="1">
      <c r="A213" s="38"/>
      <c r="B213" s="39"/>
      <c r="C213" s="263" t="s">
        <v>325</v>
      </c>
      <c r="D213" s="263" t="s">
        <v>171</v>
      </c>
      <c r="E213" s="264" t="s">
        <v>1043</v>
      </c>
      <c r="F213" s="265" t="s">
        <v>1044</v>
      </c>
      <c r="G213" s="266" t="s">
        <v>376</v>
      </c>
      <c r="H213" s="267">
        <v>1</v>
      </c>
      <c r="I213" s="268"/>
      <c r="J213" s="267">
        <f>ROUND(I213*H213,0)</f>
        <v>0</v>
      </c>
      <c r="K213" s="265" t="s">
        <v>132</v>
      </c>
      <c r="L213" s="269"/>
      <c r="M213" s="270" t="s">
        <v>1</v>
      </c>
      <c r="N213" s="271" t="s">
        <v>39</v>
      </c>
      <c r="O213" s="91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8" t="s">
        <v>170</v>
      </c>
      <c r="AT213" s="228" t="s">
        <v>171</v>
      </c>
      <c r="AU213" s="228" t="s">
        <v>83</v>
      </c>
      <c r="AY213" s="17" t="s">
        <v>126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7" t="s">
        <v>8</v>
      </c>
      <c r="BK213" s="229">
        <f>ROUND(I213*H213,0)</f>
        <v>0</v>
      </c>
      <c r="BL213" s="17" t="s">
        <v>133</v>
      </c>
      <c r="BM213" s="228" t="s">
        <v>1045</v>
      </c>
    </row>
    <row r="214" s="2" customFormat="1" ht="24.15" customHeight="1">
      <c r="A214" s="38"/>
      <c r="B214" s="39"/>
      <c r="C214" s="218" t="s">
        <v>328</v>
      </c>
      <c r="D214" s="218" t="s">
        <v>128</v>
      </c>
      <c r="E214" s="219" t="s">
        <v>1046</v>
      </c>
      <c r="F214" s="220" t="s">
        <v>1047</v>
      </c>
      <c r="G214" s="221" t="s">
        <v>376</v>
      </c>
      <c r="H214" s="222">
        <v>30</v>
      </c>
      <c r="I214" s="223"/>
      <c r="J214" s="222">
        <f>ROUND(I214*H214,0)</f>
        <v>0</v>
      </c>
      <c r="K214" s="220" t="s">
        <v>132</v>
      </c>
      <c r="L214" s="44"/>
      <c r="M214" s="224" t="s">
        <v>1</v>
      </c>
      <c r="N214" s="225" t="s">
        <v>39</v>
      </c>
      <c r="O214" s="91"/>
      <c r="P214" s="226">
        <f>O214*H214</f>
        <v>0</v>
      </c>
      <c r="Q214" s="226">
        <v>0.00040000000000000002</v>
      </c>
      <c r="R214" s="226">
        <f>Q214*H214</f>
        <v>0.012</v>
      </c>
      <c r="S214" s="226">
        <v>0</v>
      </c>
      <c r="T214" s="22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8" t="s">
        <v>133</v>
      </c>
      <c r="AT214" s="228" t="s">
        <v>128</v>
      </c>
      <c r="AU214" s="228" t="s">
        <v>83</v>
      </c>
      <c r="AY214" s="17" t="s">
        <v>126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7" t="s">
        <v>8</v>
      </c>
      <c r="BK214" s="229">
        <f>ROUND(I214*H214,0)</f>
        <v>0</v>
      </c>
      <c r="BL214" s="17" t="s">
        <v>133</v>
      </c>
      <c r="BM214" s="228" t="s">
        <v>1048</v>
      </c>
    </row>
    <row r="215" s="2" customFormat="1" ht="37.8" customHeight="1">
      <c r="A215" s="38"/>
      <c r="B215" s="39"/>
      <c r="C215" s="263" t="s">
        <v>332</v>
      </c>
      <c r="D215" s="263" t="s">
        <v>171</v>
      </c>
      <c r="E215" s="264" t="s">
        <v>1049</v>
      </c>
      <c r="F215" s="265" t="s">
        <v>1050</v>
      </c>
      <c r="G215" s="266" t="s">
        <v>376</v>
      </c>
      <c r="H215" s="267">
        <v>30</v>
      </c>
      <c r="I215" s="268"/>
      <c r="J215" s="267">
        <f>ROUND(I215*H215,0)</f>
        <v>0</v>
      </c>
      <c r="K215" s="265" t="s">
        <v>132</v>
      </c>
      <c r="L215" s="269"/>
      <c r="M215" s="270" t="s">
        <v>1</v>
      </c>
      <c r="N215" s="271" t="s">
        <v>39</v>
      </c>
      <c r="O215" s="91"/>
      <c r="P215" s="226">
        <f>O215*H215</f>
        <v>0</v>
      </c>
      <c r="Q215" s="226">
        <v>0.070000000000000007</v>
      </c>
      <c r="R215" s="226">
        <f>Q215*H215</f>
        <v>2.1000000000000001</v>
      </c>
      <c r="S215" s="226">
        <v>0</v>
      </c>
      <c r="T215" s="22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8" t="s">
        <v>170</v>
      </c>
      <c r="AT215" s="228" t="s">
        <v>171</v>
      </c>
      <c r="AU215" s="228" t="s">
        <v>83</v>
      </c>
      <c r="AY215" s="17" t="s">
        <v>126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7" t="s">
        <v>8</v>
      </c>
      <c r="BK215" s="229">
        <f>ROUND(I215*H215,0)</f>
        <v>0</v>
      </c>
      <c r="BL215" s="17" t="s">
        <v>133</v>
      </c>
      <c r="BM215" s="228" t="s">
        <v>1051</v>
      </c>
    </row>
    <row r="216" s="2" customFormat="1" ht="33" customHeight="1">
      <c r="A216" s="38"/>
      <c r="B216" s="39"/>
      <c r="C216" s="263" t="s">
        <v>345</v>
      </c>
      <c r="D216" s="263" t="s">
        <v>171</v>
      </c>
      <c r="E216" s="264" t="s">
        <v>1052</v>
      </c>
      <c r="F216" s="265" t="s">
        <v>1053</v>
      </c>
      <c r="G216" s="266" t="s">
        <v>376</v>
      </c>
      <c r="H216" s="267">
        <v>60</v>
      </c>
      <c r="I216" s="268"/>
      <c r="J216" s="267">
        <f>ROUND(I216*H216,0)</f>
        <v>0</v>
      </c>
      <c r="K216" s="265" t="s">
        <v>132</v>
      </c>
      <c r="L216" s="269"/>
      <c r="M216" s="270" t="s">
        <v>1</v>
      </c>
      <c r="N216" s="271" t="s">
        <v>39</v>
      </c>
      <c r="O216" s="91"/>
      <c r="P216" s="226">
        <f>O216*H216</f>
        <v>0</v>
      </c>
      <c r="Q216" s="226">
        <v>0.0030000000000000001</v>
      </c>
      <c r="R216" s="226">
        <f>Q216*H216</f>
        <v>0.17999999999999999</v>
      </c>
      <c r="S216" s="226">
        <v>0</v>
      </c>
      <c r="T216" s="22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8" t="s">
        <v>170</v>
      </c>
      <c r="AT216" s="228" t="s">
        <v>171</v>
      </c>
      <c r="AU216" s="228" t="s">
        <v>83</v>
      </c>
      <c r="AY216" s="17" t="s">
        <v>126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7" t="s">
        <v>8</v>
      </c>
      <c r="BK216" s="229">
        <f>ROUND(I216*H216,0)</f>
        <v>0</v>
      </c>
      <c r="BL216" s="17" t="s">
        <v>133</v>
      </c>
      <c r="BM216" s="228" t="s">
        <v>1054</v>
      </c>
    </row>
    <row r="217" s="13" customFormat="1">
      <c r="A217" s="13"/>
      <c r="B217" s="230"/>
      <c r="C217" s="231"/>
      <c r="D217" s="232" t="s">
        <v>135</v>
      </c>
      <c r="E217" s="233" t="s">
        <v>1</v>
      </c>
      <c r="F217" s="234" t="s">
        <v>1055</v>
      </c>
      <c r="G217" s="231"/>
      <c r="H217" s="235">
        <v>60</v>
      </c>
      <c r="I217" s="236"/>
      <c r="J217" s="231"/>
      <c r="K217" s="231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135</v>
      </c>
      <c r="AU217" s="241" t="s">
        <v>83</v>
      </c>
      <c r="AV217" s="13" t="s">
        <v>83</v>
      </c>
      <c r="AW217" s="13" t="s">
        <v>31</v>
      </c>
      <c r="AX217" s="13" t="s">
        <v>8</v>
      </c>
      <c r="AY217" s="241" t="s">
        <v>126</v>
      </c>
    </row>
    <row r="218" s="2" customFormat="1" ht="24.15" customHeight="1">
      <c r="A218" s="38"/>
      <c r="B218" s="39"/>
      <c r="C218" s="218" t="s">
        <v>350</v>
      </c>
      <c r="D218" s="218" t="s">
        <v>128</v>
      </c>
      <c r="E218" s="219" t="s">
        <v>1056</v>
      </c>
      <c r="F218" s="220" t="s">
        <v>1057</v>
      </c>
      <c r="G218" s="221" t="s">
        <v>131</v>
      </c>
      <c r="H218" s="222">
        <v>101.5</v>
      </c>
      <c r="I218" s="223"/>
      <c r="J218" s="222">
        <f>ROUND(I218*H218,0)</f>
        <v>0</v>
      </c>
      <c r="K218" s="220" t="s">
        <v>132</v>
      </c>
      <c r="L218" s="44"/>
      <c r="M218" s="224" t="s">
        <v>1</v>
      </c>
      <c r="N218" s="225" t="s">
        <v>39</v>
      </c>
      <c r="O218" s="91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8" t="s">
        <v>133</v>
      </c>
      <c r="AT218" s="228" t="s">
        <v>128</v>
      </c>
      <c r="AU218" s="228" t="s">
        <v>83</v>
      </c>
      <c r="AY218" s="17" t="s">
        <v>126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7" t="s">
        <v>8</v>
      </c>
      <c r="BK218" s="229">
        <f>ROUND(I218*H218,0)</f>
        <v>0</v>
      </c>
      <c r="BL218" s="17" t="s">
        <v>133</v>
      </c>
      <c r="BM218" s="228" t="s">
        <v>1058</v>
      </c>
    </row>
    <row r="219" s="2" customFormat="1" ht="37.8" customHeight="1">
      <c r="A219" s="38"/>
      <c r="B219" s="39"/>
      <c r="C219" s="263" t="s">
        <v>355</v>
      </c>
      <c r="D219" s="263" t="s">
        <v>171</v>
      </c>
      <c r="E219" s="264" t="s">
        <v>1059</v>
      </c>
      <c r="F219" s="265" t="s">
        <v>1060</v>
      </c>
      <c r="G219" s="266" t="s">
        <v>131</v>
      </c>
      <c r="H219" s="267">
        <v>105</v>
      </c>
      <c r="I219" s="268"/>
      <c r="J219" s="267">
        <f>ROUND(I219*H219,0)</f>
        <v>0</v>
      </c>
      <c r="K219" s="265" t="s">
        <v>132</v>
      </c>
      <c r="L219" s="269"/>
      <c r="M219" s="270" t="s">
        <v>1</v>
      </c>
      <c r="N219" s="271" t="s">
        <v>39</v>
      </c>
      <c r="O219" s="91"/>
      <c r="P219" s="226">
        <f>O219*H219</f>
        <v>0</v>
      </c>
      <c r="Q219" s="226">
        <v>0.064000000000000001</v>
      </c>
      <c r="R219" s="226">
        <f>Q219*H219</f>
        <v>6.7199999999999998</v>
      </c>
      <c r="S219" s="226">
        <v>0</v>
      </c>
      <c r="T219" s="22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8" t="s">
        <v>170</v>
      </c>
      <c r="AT219" s="228" t="s">
        <v>171</v>
      </c>
      <c r="AU219" s="228" t="s">
        <v>83</v>
      </c>
      <c r="AY219" s="17" t="s">
        <v>126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7" t="s">
        <v>8</v>
      </c>
      <c r="BK219" s="229">
        <f>ROUND(I219*H219,0)</f>
        <v>0</v>
      </c>
      <c r="BL219" s="17" t="s">
        <v>133</v>
      </c>
      <c r="BM219" s="228" t="s">
        <v>1061</v>
      </c>
    </row>
    <row r="220" s="2" customFormat="1" ht="16.5" customHeight="1">
      <c r="A220" s="38"/>
      <c r="B220" s="39"/>
      <c r="C220" s="218" t="s">
        <v>359</v>
      </c>
      <c r="D220" s="218" t="s">
        <v>128</v>
      </c>
      <c r="E220" s="219" t="s">
        <v>1062</v>
      </c>
      <c r="F220" s="220" t="s">
        <v>1063</v>
      </c>
      <c r="G220" s="221" t="s">
        <v>131</v>
      </c>
      <c r="H220" s="222">
        <v>18</v>
      </c>
      <c r="I220" s="223"/>
      <c r="J220" s="222">
        <f>ROUND(I220*H220,0)</f>
        <v>0</v>
      </c>
      <c r="K220" s="220" t="s">
        <v>132</v>
      </c>
      <c r="L220" s="44"/>
      <c r="M220" s="224" t="s">
        <v>1</v>
      </c>
      <c r="N220" s="225" t="s">
        <v>39</v>
      </c>
      <c r="O220" s="91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8" t="s">
        <v>133</v>
      </c>
      <c r="AT220" s="228" t="s">
        <v>128</v>
      </c>
      <c r="AU220" s="228" t="s">
        <v>83</v>
      </c>
      <c r="AY220" s="17" t="s">
        <v>126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7" t="s">
        <v>8</v>
      </c>
      <c r="BK220" s="229">
        <f>ROUND(I220*H220,0)</f>
        <v>0</v>
      </c>
      <c r="BL220" s="17" t="s">
        <v>133</v>
      </c>
      <c r="BM220" s="228" t="s">
        <v>1064</v>
      </c>
    </row>
    <row r="221" s="13" customFormat="1">
      <c r="A221" s="13"/>
      <c r="B221" s="230"/>
      <c r="C221" s="231"/>
      <c r="D221" s="232" t="s">
        <v>135</v>
      </c>
      <c r="E221" s="233" t="s">
        <v>1</v>
      </c>
      <c r="F221" s="234" t="s">
        <v>237</v>
      </c>
      <c r="G221" s="231"/>
      <c r="H221" s="235">
        <v>18</v>
      </c>
      <c r="I221" s="236"/>
      <c r="J221" s="231"/>
      <c r="K221" s="231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135</v>
      </c>
      <c r="AU221" s="241" t="s">
        <v>83</v>
      </c>
      <c r="AV221" s="13" t="s">
        <v>83</v>
      </c>
      <c r="AW221" s="13" t="s">
        <v>31</v>
      </c>
      <c r="AX221" s="13" t="s">
        <v>8</v>
      </c>
      <c r="AY221" s="241" t="s">
        <v>126</v>
      </c>
    </row>
    <row r="222" s="2" customFormat="1" ht="21.75" customHeight="1">
      <c r="A222" s="38"/>
      <c r="B222" s="39"/>
      <c r="C222" s="218" t="s">
        <v>364</v>
      </c>
      <c r="D222" s="218" t="s">
        <v>128</v>
      </c>
      <c r="E222" s="219" t="s">
        <v>1065</v>
      </c>
      <c r="F222" s="220" t="s">
        <v>1066</v>
      </c>
      <c r="G222" s="221" t="s">
        <v>131</v>
      </c>
      <c r="H222" s="222">
        <v>18</v>
      </c>
      <c r="I222" s="223"/>
      <c r="J222" s="222">
        <f>ROUND(I222*H222,0)</f>
        <v>0</v>
      </c>
      <c r="K222" s="220" t="s">
        <v>132</v>
      </c>
      <c r="L222" s="44"/>
      <c r="M222" s="224" t="s">
        <v>1</v>
      </c>
      <c r="N222" s="225" t="s">
        <v>39</v>
      </c>
      <c r="O222" s="91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8" t="s">
        <v>133</v>
      </c>
      <c r="AT222" s="228" t="s">
        <v>128</v>
      </c>
      <c r="AU222" s="228" t="s">
        <v>83</v>
      </c>
      <c r="AY222" s="17" t="s">
        <v>126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7" t="s">
        <v>8</v>
      </c>
      <c r="BK222" s="229">
        <f>ROUND(I222*H222,0)</f>
        <v>0</v>
      </c>
      <c r="BL222" s="17" t="s">
        <v>133</v>
      </c>
      <c r="BM222" s="228" t="s">
        <v>1067</v>
      </c>
    </row>
    <row r="223" s="13" customFormat="1">
      <c r="A223" s="13"/>
      <c r="B223" s="230"/>
      <c r="C223" s="231"/>
      <c r="D223" s="232" t="s">
        <v>135</v>
      </c>
      <c r="E223" s="233" t="s">
        <v>1</v>
      </c>
      <c r="F223" s="234" t="s">
        <v>237</v>
      </c>
      <c r="G223" s="231"/>
      <c r="H223" s="235">
        <v>18</v>
      </c>
      <c r="I223" s="236"/>
      <c r="J223" s="231"/>
      <c r="K223" s="231"/>
      <c r="L223" s="237"/>
      <c r="M223" s="238"/>
      <c r="N223" s="239"/>
      <c r="O223" s="239"/>
      <c r="P223" s="239"/>
      <c r="Q223" s="239"/>
      <c r="R223" s="239"/>
      <c r="S223" s="239"/>
      <c r="T223" s="24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1" t="s">
        <v>135</v>
      </c>
      <c r="AU223" s="241" t="s">
        <v>83</v>
      </c>
      <c r="AV223" s="13" t="s">
        <v>83</v>
      </c>
      <c r="AW223" s="13" t="s">
        <v>31</v>
      </c>
      <c r="AX223" s="13" t="s">
        <v>8</v>
      </c>
      <c r="AY223" s="241" t="s">
        <v>126</v>
      </c>
    </row>
    <row r="224" s="12" customFormat="1" ht="22.8" customHeight="1">
      <c r="A224" s="12"/>
      <c r="B224" s="202"/>
      <c r="C224" s="203"/>
      <c r="D224" s="204" t="s">
        <v>73</v>
      </c>
      <c r="E224" s="216" t="s">
        <v>133</v>
      </c>
      <c r="F224" s="216" t="s">
        <v>271</v>
      </c>
      <c r="G224" s="203"/>
      <c r="H224" s="203"/>
      <c r="I224" s="206"/>
      <c r="J224" s="217">
        <f>BK224</f>
        <v>0</v>
      </c>
      <c r="K224" s="203"/>
      <c r="L224" s="208"/>
      <c r="M224" s="209"/>
      <c r="N224" s="210"/>
      <c r="O224" s="210"/>
      <c r="P224" s="211">
        <f>SUM(P225:P228)</f>
        <v>0</v>
      </c>
      <c r="Q224" s="210"/>
      <c r="R224" s="211">
        <f>SUM(R225:R228)</f>
        <v>1.19635</v>
      </c>
      <c r="S224" s="210"/>
      <c r="T224" s="212">
        <f>SUM(T225:T228)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3" t="s">
        <v>8</v>
      </c>
      <c r="AT224" s="214" t="s">
        <v>73</v>
      </c>
      <c r="AU224" s="214" t="s">
        <v>8</v>
      </c>
      <c r="AY224" s="213" t="s">
        <v>126</v>
      </c>
      <c r="BK224" s="215">
        <f>SUM(BK225:BK228)</f>
        <v>0</v>
      </c>
    </row>
    <row r="225" s="2" customFormat="1" ht="24.15" customHeight="1">
      <c r="A225" s="38"/>
      <c r="B225" s="39"/>
      <c r="C225" s="218" t="s">
        <v>368</v>
      </c>
      <c r="D225" s="218" t="s">
        <v>128</v>
      </c>
      <c r="E225" s="219" t="s">
        <v>1068</v>
      </c>
      <c r="F225" s="220" t="s">
        <v>1069</v>
      </c>
      <c r="G225" s="221" t="s">
        <v>376</v>
      </c>
      <c r="H225" s="222">
        <v>1</v>
      </c>
      <c r="I225" s="223"/>
      <c r="J225" s="222">
        <f>ROUND(I225*H225,0)</f>
        <v>0</v>
      </c>
      <c r="K225" s="220" t="s">
        <v>132</v>
      </c>
      <c r="L225" s="44"/>
      <c r="M225" s="224" t="s">
        <v>1</v>
      </c>
      <c r="N225" s="225" t="s">
        <v>39</v>
      </c>
      <c r="O225" s="91"/>
      <c r="P225" s="226">
        <f>O225*H225</f>
        <v>0</v>
      </c>
      <c r="Q225" s="226">
        <v>0.033349999999999998</v>
      </c>
      <c r="R225" s="226">
        <f>Q225*H225</f>
        <v>0.033349999999999998</v>
      </c>
      <c r="S225" s="226">
        <v>0</v>
      </c>
      <c r="T225" s="22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8" t="s">
        <v>133</v>
      </c>
      <c r="AT225" s="228" t="s">
        <v>128</v>
      </c>
      <c r="AU225" s="228" t="s">
        <v>83</v>
      </c>
      <c r="AY225" s="17" t="s">
        <v>126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7" t="s">
        <v>8</v>
      </c>
      <c r="BK225" s="229">
        <f>ROUND(I225*H225,0)</f>
        <v>0</v>
      </c>
      <c r="BL225" s="17" t="s">
        <v>133</v>
      </c>
      <c r="BM225" s="228" t="s">
        <v>1070</v>
      </c>
    </row>
    <row r="226" s="2" customFormat="1" ht="21.75" customHeight="1">
      <c r="A226" s="38"/>
      <c r="B226" s="39"/>
      <c r="C226" s="263" t="s">
        <v>373</v>
      </c>
      <c r="D226" s="263" t="s">
        <v>171</v>
      </c>
      <c r="E226" s="264" t="s">
        <v>1071</v>
      </c>
      <c r="F226" s="265" t="s">
        <v>1072</v>
      </c>
      <c r="G226" s="266" t="s">
        <v>376</v>
      </c>
      <c r="H226" s="267">
        <v>1</v>
      </c>
      <c r="I226" s="268"/>
      <c r="J226" s="267">
        <f>ROUND(I226*H226,0)</f>
        <v>0</v>
      </c>
      <c r="K226" s="265" t="s">
        <v>132</v>
      </c>
      <c r="L226" s="269"/>
      <c r="M226" s="270" t="s">
        <v>1</v>
      </c>
      <c r="N226" s="271" t="s">
        <v>39</v>
      </c>
      <c r="O226" s="91"/>
      <c r="P226" s="226">
        <f>O226*H226</f>
        <v>0</v>
      </c>
      <c r="Q226" s="226">
        <v>1.163</v>
      </c>
      <c r="R226" s="226">
        <f>Q226*H226</f>
        <v>1.163</v>
      </c>
      <c r="S226" s="226">
        <v>0</v>
      </c>
      <c r="T226" s="22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8" t="s">
        <v>170</v>
      </c>
      <c r="AT226" s="228" t="s">
        <v>171</v>
      </c>
      <c r="AU226" s="228" t="s">
        <v>83</v>
      </c>
      <c r="AY226" s="17" t="s">
        <v>126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7" t="s">
        <v>8</v>
      </c>
      <c r="BK226" s="229">
        <f>ROUND(I226*H226,0)</f>
        <v>0</v>
      </c>
      <c r="BL226" s="17" t="s">
        <v>133</v>
      </c>
      <c r="BM226" s="228" t="s">
        <v>1073</v>
      </c>
    </row>
    <row r="227" s="2" customFormat="1" ht="24.15" customHeight="1">
      <c r="A227" s="38"/>
      <c r="B227" s="39"/>
      <c r="C227" s="218" t="s">
        <v>378</v>
      </c>
      <c r="D227" s="218" t="s">
        <v>128</v>
      </c>
      <c r="E227" s="219" t="s">
        <v>1074</v>
      </c>
      <c r="F227" s="220" t="s">
        <v>1075</v>
      </c>
      <c r="G227" s="221" t="s">
        <v>139</v>
      </c>
      <c r="H227" s="222">
        <v>2.1600000000000001</v>
      </c>
      <c r="I227" s="223"/>
      <c r="J227" s="222">
        <f>ROUND(I227*H227,0)</f>
        <v>0</v>
      </c>
      <c r="K227" s="220" t="s">
        <v>132</v>
      </c>
      <c r="L227" s="44"/>
      <c r="M227" s="224" t="s">
        <v>1</v>
      </c>
      <c r="N227" s="225" t="s">
        <v>39</v>
      </c>
      <c r="O227" s="91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8" t="s">
        <v>133</v>
      </c>
      <c r="AT227" s="228" t="s">
        <v>128</v>
      </c>
      <c r="AU227" s="228" t="s">
        <v>83</v>
      </c>
      <c r="AY227" s="17" t="s">
        <v>126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7" t="s">
        <v>8</v>
      </c>
      <c r="BK227" s="229">
        <f>ROUND(I227*H227,0)</f>
        <v>0</v>
      </c>
      <c r="BL227" s="17" t="s">
        <v>133</v>
      </c>
      <c r="BM227" s="228" t="s">
        <v>1076</v>
      </c>
    </row>
    <row r="228" s="13" customFormat="1">
      <c r="A228" s="13"/>
      <c r="B228" s="230"/>
      <c r="C228" s="231"/>
      <c r="D228" s="232" t="s">
        <v>135</v>
      </c>
      <c r="E228" s="233" t="s">
        <v>1</v>
      </c>
      <c r="F228" s="234" t="s">
        <v>1077</v>
      </c>
      <c r="G228" s="231"/>
      <c r="H228" s="235">
        <v>2.1600000000000001</v>
      </c>
      <c r="I228" s="236"/>
      <c r="J228" s="231"/>
      <c r="K228" s="231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135</v>
      </c>
      <c r="AU228" s="241" t="s">
        <v>83</v>
      </c>
      <c r="AV228" s="13" t="s">
        <v>83</v>
      </c>
      <c r="AW228" s="13" t="s">
        <v>31</v>
      </c>
      <c r="AX228" s="13" t="s">
        <v>8</v>
      </c>
      <c r="AY228" s="241" t="s">
        <v>126</v>
      </c>
    </row>
    <row r="229" s="12" customFormat="1" ht="22.8" customHeight="1">
      <c r="A229" s="12"/>
      <c r="B229" s="202"/>
      <c r="C229" s="203"/>
      <c r="D229" s="204" t="s">
        <v>73</v>
      </c>
      <c r="E229" s="216" t="s">
        <v>161</v>
      </c>
      <c r="F229" s="216" t="s">
        <v>1078</v>
      </c>
      <c r="G229" s="203"/>
      <c r="H229" s="203"/>
      <c r="I229" s="206"/>
      <c r="J229" s="217">
        <f>BK229</f>
        <v>0</v>
      </c>
      <c r="K229" s="203"/>
      <c r="L229" s="208"/>
      <c r="M229" s="209"/>
      <c r="N229" s="210"/>
      <c r="O229" s="210"/>
      <c r="P229" s="211">
        <f>SUM(P230:P241)</f>
        <v>0</v>
      </c>
      <c r="Q229" s="210"/>
      <c r="R229" s="211">
        <f>SUM(R230:R241)</f>
        <v>0</v>
      </c>
      <c r="S229" s="210"/>
      <c r="T229" s="212">
        <f>SUM(T230:T241)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3" t="s">
        <v>8</v>
      </c>
      <c r="AT229" s="214" t="s">
        <v>73</v>
      </c>
      <c r="AU229" s="214" t="s">
        <v>8</v>
      </c>
      <c r="AY229" s="213" t="s">
        <v>126</v>
      </c>
      <c r="BK229" s="215">
        <f>SUM(BK230:BK241)</f>
        <v>0</v>
      </c>
    </row>
    <row r="230" s="2" customFormat="1" ht="16.5" customHeight="1">
      <c r="A230" s="38"/>
      <c r="B230" s="39"/>
      <c r="C230" s="218" t="s">
        <v>382</v>
      </c>
      <c r="D230" s="218" t="s">
        <v>128</v>
      </c>
      <c r="E230" s="219" t="s">
        <v>1079</v>
      </c>
      <c r="F230" s="220" t="s">
        <v>1080</v>
      </c>
      <c r="G230" s="221" t="s">
        <v>179</v>
      </c>
      <c r="H230" s="222">
        <v>26.399999999999999</v>
      </c>
      <c r="I230" s="223"/>
      <c r="J230" s="222">
        <f>ROUND(I230*H230,0)</f>
        <v>0</v>
      </c>
      <c r="K230" s="220" t="s">
        <v>132</v>
      </c>
      <c r="L230" s="44"/>
      <c r="M230" s="224" t="s">
        <v>1</v>
      </c>
      <c r="N230" s="225" t="s">
        <v>39</v>
      </c>
      <c r="O230" s="91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8" t="s">
        <v>133</v>
      </c>
      <c r="AT230" s="228" t="s">
        <v>128</v>
      </c>
      <c r="AU230" s="228" t="s">
        <v>83</v>
      </c>
      <c r="AY230" s="17" t="s">
        <v>126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7" t="s">
        <v>8</v>
      </c>
      <c r="BK230" s="229">
        <f>ROUND(I230*H230,0)</f>
        <v>0</v>
      </c>
      <c r="BL230" s="17" t="s">
        <v>133</v>
      </c>
      <c r="BM230" s="228" t="s">
        <v>1081</v>
      </c>
    </row>
    <row r="231" s="13" customFormat="1">
      <c r="A231" s="13"/>
      <c r="B231" s="230"/>
      <c r="C231" s="231"/>
      <c r="D231" s="232" t="s">
        <v>135</v>
      </c>
      <c r="E231" s="233" t="s">
        <v>1</v>
      </c>
      <c r="F231" s="234" t="s">
        <v>1082</v>
      </c>
      <c r="G231" s="231"/>
      <c r="H231" s="235">
        <v>26.399999999999999</v>
      </c>
      <c r="I231" s="236"/>
      <c r="J231" s="231"/>
      <c r="K231" s="231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135</v>
      </c>
      <c r="AU231" s="241" t="s">
        <v>83</v>
      </c>
      <c r="AV231" s="13" t="s">
        <v>83</v>
      </c>
      <c r="AW231" s="13" t="s">
        <v>31</v>
      </c>
      <c r="AX231" s="13" t="s">
        <v>8</v>
      </c>
      <c r="AY231" s="241" t="s">
        <v>126</v>
      </c>
    </row>
    <row r="232" s="2" customFormat="1" ht="16.5" customHeight="1">
      <c r="A232" s="38"/>
      <c r="B232" s="39"/>
      <c r="C232" s="218" t="s">
        <v>386</v>
      </c>
      <c r="D232" s="218" t="s">
        <v>128</v>
      </c>
      <c r="E232" s="219" t="s">
        <v>1083</v>
      </c>
      <c r="F232" s="220" t="s">
        <v>1084</v>
      </c>
      <c r="G232" s="221" t="s">
        <v>179</v>
      </c>
      <c r="H232" s="222">
        <v>11.550000000000001</v>
      </c>
      <c r="I232" s="223"/>
      <c r="J232" s="222">
        <f>ROUND(I232*H232,0)</f>
        <v>0</v>
      </c>
      <c r="K232" s="220" t="s">
        <v>132</v>
      </c>
      <c r="L232" s="44"/>
      <c r="M232" s="224" t="s">
        <v>1</v>
      </c>
      <c r="N232" s="225" t="s">
        <v>39</v>
      </c>
      <c r="O232" s="91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8" t="s">
        <v>133</v>
      </c>
      <c r="AT232" s="228" t="s">
        <v>128</v>
      </c>
      <c r="AU232" s="228" t="s">
        <v>83</v>
      </c>
      <c r="AY232" s="17" t="s">
        <v>126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7" t="s">
        <v>8</v>
      </c>
      <c r="BK232" s="229">
        <f>ROUND(I232*H232,0)</f>
        <v>0</v>
      </c>
      <c r="BL232" s="17" t="s">
        <v>133</v>
      </c>
      <c r="BM232" s="228" t="s">
        <v>1085</v>
      </c>
    </row>
    <row r="233" s="13" customFormat="1">
      <c r="A233" s="13"/>
      <c r="B233" s="230"/>
      <c r="C233" s="231"/>
      <c r="D233" s="232" t="s">
        <v>135</v>
      </c>
      <c r="E233" s="233" t="s">
        <v>1</v>
      </c>
      <c r="F233" s="234" t="s">
        <v>1086</v>
      </c>
      <c r="G233" s="231"/>
      <c r="H233" s="235">
        <v>11.550000000000001</v>
      </c>
      <c r="I233" s="236"/>
      <c r="J233" s="231"/>
      <c r="K233" s="231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135</v>
      </c>
      <c r="AU233" s="241" t="s">
        <v>83</v>
      </c>
      <c r="AV233" s="13" t="s">
        <v>83</v>
      </c>
      <c r="AW233" s="13" t="s">
        <v>31</v>
      </c>
      <c r="AX233" s="13" t="s">
        <v>8</v>
      </c>
      <c r="AY233" s="241" t="s">
        <v>126</v>
      </c>
    </row>
    <row r="234" s="2" customFormat="1" ht="16.5" customHeight="1">
      <c r="A234" s="38"/>
      <c r="B234" s="39"/>
      <c r="C234" s="218" t="s">
        <v>391</v>
      </c>
      <c r="D234" s="218" t="s">
        <v>128</v>
      </c>
      <c r="E234" s="219" t="s">
        <v>1087</v>
      </c>
      <c r="F234" s="220" t="s">
        <v>1088</v>
      </c>
      <c r="G234" s="221" t="s">
        <v>179</v>
      </c>
      <c r="H234" s="222">
        <v>27.600000000000001</v>
      </c>
      <c r="I234" s="223"/>
      <c r="J234" s="222">
        <f>ROUND(I234*H234,0)</f>
        <v>0</v>
      </c>
      <c r="K234" s="220" t="s">
        <v>132</v>
      </c>
      <c r="L234" s="44"/>
      <c r="M234" s="224" t="s">
        <v>1</v>
      </c>
      <c r="N234" s="225" t="s">
        <v>39</v>
      </c>
      <c r="O234" s="91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8" t="s">
        <v>133</v>
      </c>
      <c r="AT234" s="228" t="s">
        <v>128</v>
      </c>
      <c r="AU234" s="228" t="s">
        <v>83</v>
      </c>
      <c r="AY234" s="17" t="s">
        <v>126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7" t="s">
        <v>8</v>
      </c>
      <c r="BK234" s="229">
        <f>ROUND(I234*H234,0)</f>
        <v>0</v>
      </c>
      <c r="BL234" s="17" t="s">
        <v>133</v>
      </c>
      <c r="BM234" s="228" t="s">
        <v>1089</v>
      </c>
    </row>
    <row r="235" s="13" customFormat="1">
      <c r="A235" s="13"/>
      <c r="B235" s="230"/>
      <c r="C235" s="231"/>
      <c r="D235" s="232" t="s">
        <v>135</v>
      </c>
      <c r="E235" s="233" t="s">
        <v>1</v>
      </c>
      <c r="F235" s="234" t="s">
        <v>1090</v>
      </c>
      <c r="G235" s="231"/>
      <c r="H235" s="235">
        <v>27.600000000000001</v>
      </c>
      <c r="I235" s="236"/>
      <c r="J235" s="231"/>
      <c r="K235" s="231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135</v>
      </c>
      <c r="AU235" s="241" t="s">
        <v>83</v>
      </c>
      <c r="AV235" s="13" t="s">
        <v>83</v>
      </c>
      <c r="AW235" s="13" t="s">
        <v>31</v>
      </c>
      <c r="AX235" s="13" t="s">
        <v>8</v>
      </c>
      <c r="AY235" s="241" t="s">
        <v>126</v>
      </c>
    </row>
    <row r="236" s="2" customFormat="1" ht="16.5" customHeight="1">
      <c r="A236" s="38"/>
      <c r="B236" s="39"/>
      <c r="C236" s="218" t="s">
        <v>395</v>
      </c>
      <c r="D236" s="218" t="s">
        <v>128</v>
      </c>
      <c r="E236" s="219" t="s">
        <v>1091</v>
      </c>
      <c r="F236" s="220" t="s">
        <v>1092</v>
      </c>
      <c r="G236" s="221" t="s">
        <v>179</v>
      </c>
      <c r="H236" s="222">
        <v>12.08</v>
      </c>
      <c r="I236" s="223"/>
      <c r="J236" s="222">
        <f>ROUND(I236*H236,0)</f>
        <v>0</v>
      </c>
      <c r="K236" s="220" t="s">
        <v>132</v>
      </c>
      <c r="L236" s="44"/>
      <c r="M236" s="224" t="s">
        <v>1</v>
      </c>
      <c r="N236" s="225" t="s">
        <v>39</v>
      </c>
      <c r="O236" s="91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8" t="s">
        <v>133</v>
      </c>
      <c r="AT236" s="228" t="s">
        <v>128</v>
      </c>
      <c r="AU236" s="228" t="s">
        <v>83</v>
      </c>
      <c r="AY236" s="17" t="s">
        <v>126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7" t="s">
        <v>8</v>
      </c>
      <c r="BK236" s="229">
        <f>ROUND(I236*H236,0)</f>
        <v>0</v>
      </c>
      <c r="BL236" s="17" t="s">
        <v>133</v>
      </c>
      <c r="BM236" s="228" t="s">
        <v>1093</v>
      </c>
    </row>
    <row r="237" s="13" customFormat="1">
      <c r="A237" s="13"/>
      <c r="B237" s="230"/>
      <c r="C237" s="231"/>
      <c r="D237" s="232" t="s">
        <v>135</v>
      </c>
      <c r="E237" s="233" t="s">
        <v>1</v>
      </c>
      <c r="F237" s="234" t="s">
        <v>1094</v>
      </c>
      <c r="G237" s="231"/>
      <c r="H237" s="235">
        <v>12.08</v>
      </c>
      <c r="I237" s="236"/>
      <c r="J237" s="231"/>
      <c r="K237" s="231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135</v>
      </c>
      <c r="AU237" s="241" t="s">
        <v>83</v>
      </c>
      <c r="AV237" s="13" t="s">
        <v>83</v>
      </c>
      <c r="AW237" s="13" t="s">
        <v>31</v>
      </c>
      <c r="AX237" s="13" t="s">
        <v>8</v>
      </c>
      <c r="AY237" s="241" t="s">
        <v>126</v>
      </c>
    </row>
    <row r="238" s="2" customFormat="1" ht="24.15" customHeight="1">
      <c r="A238" s="38"/>
      <c r="B238" s="39"/>
      <c r="C238" s="218" t="s">
        <v>400</v>
      </c>
      <c r="D238" s="218" t="s">
        <v>128</v>
      </c>
      <c r="E238" s="219" t="s">
        <v>1095</v>
      </c>
      <c r="F238" s="220" t="s">
        <v>1096</v>
      </c>
      <c r="G238" s="221" t="s">
        <v>179</v>
      </c>
      <c r="H238" s="222">
        <v>24</v>
      </c>
      <c r="I238" s="223"/>
      <c r="J238" s="222">
        <f>ROUND(I238*H238,0)</f>
        <v>0</v>
      </c>
      <c r="K238" s="220" t="s">
        <v>132</v>
      </c>
      <c r="L238" s="44"/>
      <c r="M238" s="224" t="s">
        <v>1</v>
      </c>
      <c r="N238" s="225" t="s">
        <v>39</v>
      </c>
      <c r="O238" s="91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8" t="s">
        <v>133</v>
      </c>
      <c r="AT238" s="228" t="s">
        <v>128</v>
      </c>
      <c r="AU238" s="228" t="s">
        <v>83</v>
      </c>
      <c r="AY238" s="17" t="s">
        <v>126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7" t="s">
        <v>8</v>
      </c>
      <c r="BK238" s="229">
        <f>ROUND(I238*H238,0)</f>
        <v>0</v>
      </c>
      <c r="BL238" s="17" t="s">
        <v>133</v>
      </c>
      <c r="BM238" s="228" t="s">
        <v>1097</v>
      </c>
    </row>
    <row r="239" s="13" customFormat="1">
      <c r="A239" s="13"/>
      <c r="B239" s="230"/>
      <c r="C239" s="231"/>
      <c r="D239" s="232" t="s">
        <v>135</v>
      </c>
      <c r="E239" s="233" t="s">
        <v>1</v>
      </c>
      <c r="F239" s="234" t="s">
        <v>1002</v>
      </c>
      <c r="G239" s="231"/>
      <c r="H239" s="235">
        <v>24</v>
      </c>
      <c r="I239" s="236"/>
      <c r="J239" s="231"/>
      <c r="K239" s="231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135</v>
      </c>
      <c r="AU239" s="241" t="s">
        <v>83</v>
      </c>
      <c r="AV239" s="13" t="s">
        <v>83</v>
      </c>
      <c r="AW239" s="13" t="s">
        <v>31</v>
      </c>
      <c r="AX239" s="13" t="s">
        <v>8</v>
      </c>
      <c r="AY239" s="241" t="s">
        <v>126</v>
      </c>
    </row>
    <row r="240" s="2" customFormat="1" ht="24.15" customHeight="1">
      <c r="A240" s="38"/>
      <c r="B240" s="39"/>
      <c r="C240" s="218" t="s">
        <v>405</v>
      </c>
      <c r="D240" s="218" t="s">
        <v>128</v>
      </c>
      <c r="E240" s="219" t="s">
        <v>1098</v>
      </c>
      <c r="F240" s="220" t="s">
        <v>1099</v>
      </c>
      <c r="G240" s="221" t="s">
        <v>179</v>
      </c>
      <c r="H240" s="222">
        <v>10.5</v>
      </c>
      <c r="I240" s="223"/>
      <c r="J240" s="222">
        <f>ROUND(I240*H240,0)</f>
        <v>0</v>
      </c>
      <c r="K240" s="220" t="s">
        <v>132</v>
      </c>
      <c r="L240" s="44"/>
      <c r="M240" s="224" t="s">
        <v>1</v>
      </c>
      <c r="N240" s="225" t="s">
        <v>39</v>
      </c>
      <c r="O240" s="91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8" t="s">
        <v>133</v>
      </c>
      <c r="AT240" s="228" t="s">
        <v>128</v>
      </c>
      <c r="AU240" s="228" t="s">
        <v>83</v>
      </c>
      <c r="AY240" s="17" t="s">
        <v>126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7" t="s">
        <v>8</v>
      </c>
      <c r="BK240" s="229">
        <f>ROUND(I240*H240,0)</f>
        <v>0</v>
      </c>
      <c r="BL240" s="17" t="s">
        <v>133</v>
      </c>
      <c r="BM240" s="228" t="s">
        <v>1100</v>
      </c>
    </row>
    <row r="241" s="13" customFormat="1">
      <c r="A241" s="13"/>
      <c r="B241" s="230"/>
      <c r="C241" s="231"/>
      <c r="D241" s="232" t="s">
        <v>135</v>
      </c>
      <c r="E241" s="233" t="s">
        <v>1</v>
      </c>
      <c r="F241" s="234" t="s">
        <v>1101</v>
      </c>
      <c r="G241" s="231"/>
      <c r="H241" s="235">
        <v>10.5</v>
      </c>
      <c r="I241" s="236"/>
      <c r="J241" s="231"/>
      <c r="K241" s="231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135</v>
      </c>
      <c r="AU241" s="241" t="s">
        <v>83</v>
      </c>
      <c r="AV241" s="13" t="s">
        <v>83</v>
      </c>
      <c r="AW241" s="13" t="s">
        <v>31</v>
      </c>
      <c r="AX241" s="13" t="s">
        <v>8</v>
      </c>
      <c r="AY241" s="241" t="s">
        <v>126</v>
      </c>
    </row>
    <row r="242" s="12" customFormat="1" ht="22.8" customHeight="1">
      <c r="A242" s="12"/>
      <c r="B242" s="202"/>
      <c r="C242" s="203"/>
      <c r="D242" s="204" t="s">
        <v>73</v>
      </c>
      <c r="E242" s="216" t="s">
        <v>165</v>
      </c>
      <c r="F242" s="216" t="s">
        <v>739</v>
      </c>
      <c r="G242" s="203"/>
      <c r="H242" s="203"/>
      <c r="I242" s="206"/>
      <c r="J242" s="217">
        <f>BK242</f>
        <v>0</v>
      </c>
      <c r="K242" s="203"/>
      <c r="L242" s="208"/>
      <c r="M242" s="209"/>
      <c r="N242" s="210"/>
      <c r="O242" s="210"/>
      <c r="P242" s="211">
        <f>SUM(P243:P248)</f>
        <v>0</v>
      </c>
      <c r="Q242" s="210"/>
      <c r="R242" s="211">
        <f>SUM(R243:R248)</f>
        <v>49.949414999999995</v>
      </c>
      <c r="S242" s="210"/>
      <c r="T242" s="212">
        <f>SUM(T243:T248)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3" t="s">
        <v>8</v>
      </c>
      <c r="AT242" s="214" t="s">
        <v>73</v>
      </c>
      <c r="AU242" s="214" t="s">
        <v>8</v>
      </c>
      <c r="AY242" s="213" t="s">
        <v>126</v>
      </c>
      <c r="BK242" s="215">
        <f>SUM(BK243:BK248)</f>
        <v>0</v>
      </c>
    </row>
    <row r="243" s="2" customFormat="1" ht="24.15" customHeight="1">
      <c r="A243" s="38"/>
      <c r="B243" s="39"/>
      <c r="C243" s="218" t="s">
        <v>410</v>
      </c>
      <c r="D243" s="218" t="s">
        <v>128</v>
      </c>
      <c r="E243" s="219" t="s">
        <v>1102</v>
      </c>
      <c r="F243" s="220" t="s">
        <v>1103</v>
      </c>
      <c r="G243" s="221" t="s">
        <v>139</v>
      </c>
      <c r="H243" s="222">
        <v>13.5</v>
      </c>
      <c r="I243" s="223"/>
      <c r="J243" s="222">
        <f>ROUND(I243*H243,0)</f>
        <v>0</v>
      </c>
      <c r="K243" s="220" t="s">
        <v>132</v>
      </c>
      <c r="L243" s="44"/>
      <c r="M243" s="224" t="s">
        <v>1</v>
      </c>
      <c r="N243" s="225" t="s">
        <v>39</v>
      </c>
      <c r="O243" s="91"/>
      <c r="P243" s="226">
        <f>O243*H243</f>
        <v>0</v>
      </c>
      <c r="Q243" s="226">
        <v>2.45329</v>
      </c>
      <c r="R243" s="226">
        <f>Q243*H243</f>
        <v>33.119414999999996</v>
      </c>
      <c r="S243" s="226">
        <v>0</v>
      </c>
      <c r="T243" s="22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8" t="s">
        <v>133</v>
      </c>
      <c r="AT243" s="228" t="s">
        <v>128</v>
      </c>
      <c r="AU243" s="228" t="s">
        <v>83</v>
      </c>
      <c r="AY243" s="17" t="s">
        <v>126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7" t="s">
        <v>8</v>
      </c>
      <c r="BK243" s="229">
        <f>ROUND(I243*H243,0)</f>
        <v>0</v>
      </c>
      <c r="BL243" s="17" t="s">
        <v>133</v>
      </c>
      <c r="BM243" s="228" t="s">
        <v>1104</v>
      </c>
    </row>
    <row r="244" s="13" customFormat="1">
      <c r="A244" s="13"/>
      <c r="B244" s="230"/>
      <c r="C244" s="231"/>
      <c r="D244" s="232" t="s">
        <v>135</v>
      </c>
      <c r="E244" s="233" t="s">
        <v>1</v>
      </c>
      <c r="F244" s="234" t="s">
        <v>1105</v>
      </c>
      <c r="G244" s="231"/>
      <c r="H244" s="235">
        <v>13.5</v>
      </c>
      <c r="I244" s="236"/>
      <c r="J244" s="231"/>
      <c r="K244" s="231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135</v>
      </c>
      <c r="AU244" s="241" t="s">
        <v>83</v>
      </c>
      <c r="AV244" s="13" t="s">
        <v>83</v>
      </c>
      <c r="AW244" s="13" t="s">
        <v>31</v>
      </c>
      <c r="AX244" s="13" t="s">
        <v>8</v>
      </c>
      <c r="AY244" s="241" t="s">
        <v>126</v>
      </c>
    </row>
    <row r="245" s="2" customFormat="1" ht="24.15" customHeight="1">
      <c r="A245" s="38"/>
      <c r="B245" s="39"/>
      <c r="C245" s="218" t="s">
        <v>415</v>
      </c>
      <c r="D245" s="218" t="s">
        <v>128</v>
      </c>
      <c r="E245" s="219" t="s">
        <v>1106</v>
      </c>
      <c r="F245" s="220" t="s">
        <v>1107</v>
      </c>
      <c r="G245" s="221" t="s">
        <v>139</v>
      </c>
      <c r="H245" s="222">
        <v>13.5</v>
      </c>
      <c r="I245" s="223"/>
      <c r="J245" s="222">
        <f>ROUND(I245*H245,0)</f>
        <v>0</v>
      </c>
      <c r="K245" s="220" t="s">
        <v>132</v>
      </c>
      <c r="L245" s="44"/>
      <c r="M245" s="224" t="s">
        <v>1</v>
      </c>
      <c r="N245" s="225" t="s">
        <v>39</v>
      </c>
      <c r="O245" s="91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8" t="s">
        <v>133</v>
      </c>
      <c r="AT245" s="228" t="s">
        <v>128</v>
      </c>
      <c r="AU245" s="228" t="s">
        <v>83</v>
      </c>
      <c r="AY245" s="17" t="s">
        <v>126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7" t="s">
        <v>8</v>
      </c>
      <c r="BK245" s="229">
        <f>ROUND(I245*H245,0)</f>
        <v>0</v>
      </c>
      <c r="BL245" s="17" t="s">
        <v>133</v>
      </c>
      <c r="BM245" s="228" t="s">
        <v>1108</v>
      </c>
    </row>
    <row r="246" s="2" customFormat="1" ht="21.75" customHeight="1">
      <c r="A246" s="38"/>
      <c r="B246" s="39"/>
      <c r="C246" s="218" t="s">
        <v>419</v>
      </c>
      <c r="D246" s="218" t="s">
        <v>128</v>
      </c>
      <c r="E246" s="219" t="s">
        <v>1109</v>
      </c>
      <c r="F246" s="220" t="s">
        <v>1110</v>
      </c>
      <c r="G246" s="221" t="s">
        <v>139</v>
      </c>
      <c r="H246" s="222">
        <v>13.5</v>
      </c>
      <c r="I246" s="223"/>
      <c r="J246" s="222">
        <f>ROUND(I246*H246,0)</f>
        <v>0</v>
      </c>
      <c r="K246" s="220" t="s">
        <v>132</v>
      </c>
      <c r="L246" s="44"/>
      <c r="M246" s="224" t="s">
        <v>1</v>
      </c>
      <c r="N246" s="225" t="s">
        <v>39</v>
      </c>
      <c r="O246" s="91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8" t="s">
        <v>133</v>
      </c>
      <c r="AT246" s="228" t="s">
        <v>128</v>
      </c>
      <c r="AU246" s="228" t="s">
        <v>83</v>
      </c>
      <c r="AY246" s="17" t="s">
        <v>126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7" t="s">
        <v>8</v>
      </c>
      <c r="BK246" s="229">
        <f>ROUND(I246*H246,0)</f>
        <v>0</v>
      </c>
      <c r="BL246" s="17" t="s">
        <v>133</v>
      </c>
      <c r="BM246" s="228" t="s">
        <v>1111</v>
      </c>
    </row>
    <row r="247" s="2" customFormat="1" ht="16.5" customHeight="1">
      <c r="A247" s="38"/>
      <c r="B247" s="39"/>
      <c r="C247" s="218" t="s">
        <v>424</v>
      </c>
      <c r="D247" s="218" t="s">
        <v>128</v>
      </c>
      <c r="E247" s="219" t="s">
        <v>1112</v>
      </c>
      <c r="F247" s="220" t="s">
        <v>1113</v>
      </c>
      <c r="G247" s="221" t="s">
        <v>139</v>
      </c>
      <c r="H247" s="222">
        <v>8.5</v>
      </c>
      <c r="I247" s="223"/>
      <c r="J247" s="222">
        <f>ROUND(I247*H247,0)</f>
        <v>0</v>
      </c>
      <c r="K247" s="220" t="s">
        <v>132</v>
      </c>
      <c r="L247" s="44"/>
      <c r="M247" s="224" t="s">
        <v>1</v>
      </c>
      <c r="N247" s="225" t="s">
        <v>39</v>
      </c>
      <c r="O247" s="91"/>
      <c r="P247" s="226">
        <f>O247*H247</f>
        <v>0</v>
      </c>
      <c r="Q247" s="226">
        <v>1.98</v>
      </c>
      <c r="R247" s="226">
        <f>Q247*H247</f>
        <v>16.829999999999998</v>
      </c>
      <c r="S247" s="226">
        <v>0</v>
      </c>
      <c r="T247" s="22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8" t="s">
        <v>133</v>
      </c>
      <c r="AT247" s="228" t="s">
        <v>128</v>
      </c>
      <c r="AU247" s="228" t="s">
        <v>83</v>
      </c>
      <c r="AY247" s="17" t="s">
        <v>126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7" t="s">
        <v>8</v>
      </c>
      <c r="BK247" s="229">
        <f>ROUND(I247*H247,0)</f>
        <v>0</v>
      </c>
      <c r="BL247" s="17" t="s">
        <v>133</v>
      </c>
      <c r="BM247" s="228" t="s">
        <v>1114</v>
      </c>
    </row>
    <row r="248" s="13" customFormat="1">
      <c r="A248" s="13"/>
      <c r="B248" s="230"/>
      <c r="C248" s="231"/>
      <c r="D248" s="232" t="s">
        <v>135</v>
      </c>
      <c r="E248" s="233" t="s">
        <v>1</v>
      </c>
      <c r="F248" s="234" t="s">
        <v>1115</v>
      </c>
      <c r="G248" s="231"/>
      <c r="H248" s="235">
        <v>8.5</v>
      </c>
      <c r="I248" s="236"/>
      <c r="J248" s="231"/>
      <c r="K248" s="231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135</v>
      </c>
      <c r="AU248" s="241" t="s">
        <v>83</v>
      </c>
      <c r="AV248" s="13" t="s">
        <v>83</v>
      </c>
      <c r="AW248" s="13" t="s">
        <v>31</v>
      </c>
      <c r="AX248" s="13" t="s">
        <v>8</v>
      </c>
      <c r="AY248" s="241" t="s">
        <v>126</v>
      </c>
    </row>
    <row r="249" s="12" customFormat="1" ht="22.8" customHeight="1">
      <c r="A249" s="12"/>
      <c r="B249" s="202"/>
      <c r="C249" s="203"/>
      <c r="D249" s="204" t="s">
        <v>73</v>
      </c>
      <c r="E249" s="216" t="s">
        <v>170</v>
      </c>
      <c r="F249" s="216" t="s">
        <v>287</v>
      </c>
      <c r="G249" s="203"/>
      <c r="H249" s="203"/>
      <c r="I249" s="206"/>
      <c r="J249" s="217">
        <f>BK249</f>
        <v>0</v>
      </c>
      <c r="K249" s="203"/>
      <c r="L249" s="208"/>
      <c r="M249" s="209"/>
      <c r="N249" s="210"/>
      <c r="O249" s="210"/>
      <c r="P249" s="211">
        <f>SUM(P250:P258)</f>
        <v>0</v>
      </c>
      <c r="Q249" s="210"/>
      <c r="R249" s="211">
        <f>SUM(R250:R258)</f>
        <v>0.54611999999999994</v>
      </c>
      <c r="S249" s="210"/>
      <c r="T249" s="212">
        <f>SUM(T250:T258)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3" t="s">
        <v>8</v>
      </c>
      <c r="AT249" s="214" t="s">
        <v>73</v>
      </c>
      <c r="AU249" s="214" t="s">
        <v>8</v>
      </c>
      <c r="AY249" s="213" t="s">
        <v>126</v>
      </c>
      <c r="BK249" s="215">
        <f>SUM(BK250:BK258)</f>
        <v>0</v>
      </c>
    </row>
    <row r="250" s="2" customFormat="1" ht="33" customHeight="1">
      <c r="A250" s="38"/>
      <c r="B250" s="39"/>
      <c r="C250" s="218" t="s">
        <v>429</v>
      </c>
      <c r="D250" s="218" t="s">
        <v>128</v>
      </c>
      <c r="E250" s="219" t="s">
        <v>329</v>
      </c>
      <c r="F250" s="220" t="s">
        <v>330</v>
      </c>
      <c r="G250" s="221" t="s">
        <v>131</v>
      </c>
      <c r="H250" s="222">
        <v>18</v>
      </c>
      <c r="I250" s="223"/>
      <c r="J250" s="222">
        <f>ROUND(I250*H250,0)</f>
        <v>0</v>
      </c>
      <c r="K250" s="220" t="s">
        <v>132</v>
      </c>
      <c r="L250" s="44"/>
      <c r="M250" s="224" t="s">
        <v>1</v>
      </c>
      <c r="N250" s="225" t="s">
        <v>39</v>
      </c>
      <c r="O250" s="91"/>
      <c r="P250" s="226">
        <f>O250*H250</f>
        <v>0</v>
      </c>
      <c r="Q250" s="226">
        <v>2.0000000000000002E-05</v>
      </c>
      <c r="R250" s="226">
        <f>Q250*H250</f>
        <v>0.00036000000000000002</v>
      </c>
      <c r="S250" s="226">
        <v>0</v>
      </c>
      <c r="T250" s="227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8" t="s">
        <v>133</v>
      </c>
      <c r="AT250" s="228" t="s">
        <v>128</v>
      </c>
      <c r="AU250" s="228" t="s">
        <v>83</v>
      </c>
      <c r="AY250" s="17" t="s">
        <v>126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7" t="s">
        <v>8</v>
      </c>
      <c r="BK250" s="229">
        <f>ROUND(I250*H250,0)</f>
        <v>0</v>
      </c>
      <c r="BL250" s="17" t="s">
        <v>133</v>
      </c>
      <c r="BM250" s="228" t="s">
        <v>1116</v>
      </c>
    </row>
    <row r="251" s="13" customFormat="1">
      <c r="A251" s="13"/>
      <c r="B251" s="230"/>
      <c r="C251" s="231"/>
      <c r="D251" s="232" t="s">
        <v>135</v>
      </c>
      <c r="E251" s="233" t="s">
        <v>1</v>
      </c>
      <c r="F251" s="234" t="s">
        <v>237</v>
      </c>
      <c r="G251" s="231"/>
      <c r="H251" s="235">
        <v>18</v>
      </c>
      <c r="I251" s="236"/>
      <c r="J251" s="231"/>
      <c r="K251" s="231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135</v>
      </c>
      <c r="AU251" s="241" t="s">
        <v>83</v>
      </c>
      <c r="AV251" s="13" t="s">
        <v>83</v>
      </c>
      <c r="AW251" s="13" t="s">
        <v>31</v>
      </c>
      <c r="AX251" s="13" t="s">
        <v>8</v>
      </c>
      <c r="AY251" s="241" t="s">
        <v>126</v>
      </c>
    </row>
    <row r="252" s="2" customFormat="1" ht="16.5" customHeight="1">
      <c r="A252" s="38"/>
      <c r="B252" s="39"/>
      <c r="C252" s="263" t="s">
        <v>434</v>
      </c>
      <c r="D252" s="263" t="s">
        <v>171</v>
      </c>
      <c r="E252" s="264" t="s">
        <v>1117</v>
      </c>
      <c r="F252" s="265" t="s">
        <v>1118</v>
      </c>
      <c r="G252" s="266" t="s">
        <v>131</v>
      </c>
      <c r="H252" s="267">
        <v>18</v>
      </c>
      <c r="I252" s="268"/>
      <c r="J252" s="267">
        <f>ROUND(I252*H252,0)</f>
        <v>0</v>
      </c>
      <c r="K252" s="265" t="s">
        <v>132</v>
      </c>
      <c r="L252" s="269"/>
      <c r="M252" s="270" t="s">
        <v>1</v>
      </c>
      <c r="N252" s="271" t="s">
        <v>39</v>
      </c>
      <c r="O252" s="91"/>
      <c r="P252" s="226">
        <f>O252*H252</f>
        <v>0</v>
      </c>
      <c r="Q252" s="226">
        <v>0.01052</v>
      </c>
      <c r="R252" s="226">
        <f>Q252*H252</f>
        <v>0.18936</v>
      </c>
      <c r="S252" s="226">
        <v>0</v>
      </c>
      <c r="T252" s="22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8" t="s">
        <v>170</v>
      </c>
      <c r="AT252" s="228" t="s">
        <v>171</v>
      </c>
      <c r="AU252" s="228" t="s">
        <v>83</v>
      </c>
      <c r="AY252" s="17" t="s">
        <v>126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7" t="s">
        <v>8</v>
      </c>
      <c r="BK252" s="229">
        <f>ROUND(I252*H252,0)</f>
        <v>0</v>
      </c>
      <c r="BL252" s="17" t="s">
        <v>133</v>
      </c>
      <c r="BM252" s="228" t="s">
        <v>1119</v>
      </c>
    </row>
    <row r="253" s="2" customFormat="1" ht="24.15" customHeight="1">
      <c r="A253" s="38"/>
      <c r="B253" s="39"/>
      <c r="C253" s="218" t="s">
        <v>439</v>
      </c>
      <c r="D253" s="218" t="s">
        <v>128</v>
      </c>
      <c r="E253" s="219" t="s">
        <v>1120</v>
      </c>
      <c r="F253" s="220" t="s">
        <v>1121</v>
      </c>
      <c r="G253" s="221" t="s">
        <v>376</v>
      </c>
      <c r="H253" s="222">
        <v>1</v>
      </c>
      <c r="I253" s="223"/>
      <c r="J253" s="222">
        <f>ROUND(I253*H253,0)</f>
        <v>0</v>
      </c>
      <c r="K253" s="220" t="s">
        <v>132</v>
      </c>
      <c r="L253" s="44"/>
      <c r="M253" s="224" t="s">
        <v>1</v>
      </c>
      <c r="N253" s="225" t="s">
        <v>39</v>
      </c>
      <c r="O253" s="91"/>
      <c r="P253" s="226">
        <f>O253*H253</f>
        <v>0</v>
      </c>
      <c r="Q253" s="226">
        <v>0.10833</v>
      </c>
      <c r="R253" s="226">
        <f>Q253*H253</f>
        <v>0.10833</v>
      </c>
      <c r="S253" s="226">
        <v>0</v>
      </c>
      <c r="T253" s="22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8" t="s">
        <v>133</v>
      </c>
      <c r="AT253" s="228" t="s">
        <v>128</v>
      </c>
      <c r="AU253" s="228" t="s">
        <v>83</v>
      </c>
      <c r="AY253" s="17" t="s">
        <v>126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7" t="s">
        <v>8</v>
      </c>
      <c r="BK253" s="229">
        <f>ROUND(I253*H253,0)</f>
        <v>0</v>
      </c>
      <c r="BL253" s="17" t="s">
        <v>133</v>
      </c>
      <c r="BM253" s="228" t="s">
        <v>1122</v>
      </c>
    </row>
    <row r="254" s="2" customFormat="1" ht="24.15" customHeight="1">
      <c r="A254" s="38"/>
      <c r="B254" s="39"/>
      <c r="C254" s="218" t="s">
        <v>444</v>
      </c>
      <c r="D254" s="218" t="s">
        <v>128</v>
      </c>
      <c r="E254" s="219" t="s">
        <v>1123</v>
      </c>
      <c r="F254" s="220" t="s">
        <v>1124</v>
      </c>
      <c r="G254" s="221" t="s">
        <v>376</v>
      </c>
      <c r="H254" s="222">
        <v>1</v>
      </c>
      <c r="I254" s="223"/>
      <c r="J254" s="222">
        <f>ROUND(I254*H254,0)</f>
        <v>0</v>
      </c>
      <c r="K254" s="220" t="s">
        <v>132</v>
      </c>
      <c r="L254" s="44"/>
      <c r="M254" s="224" t="s">
        <v>1</v>
      </c>
      <c r="N254" s="225" t="s">
        <v>39</v>
      </c>
      <c r="O254" s="91"/>
      <c r="P254" s="226">
        <f>O254*H254</f>
        <v>0</v>
      </c>
      <c r="Q254" s="226">
        <v>0.03637</v>
      </c>
      <c r="R254" s="226">
        <f>Q254*H254</f>
        <v>0.03637</v>
      </c>
      <c r="S254" s="226">
        <v>0</v>
      </c>
      <c r="T254" s="22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8" t="s">
        <v>133</v>
      </c>
      <c r="AT254" s="228" t="s">
        <v>128</v>
      </c>
      <c r="AU254" s="228" t="s">
        <v>83</v>
      </c>
      <c r="AY254" s="17" t="s">
        <v>126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7" t="s">
        <v>8</v>
      </c>
      <c r="BK254" s="229">
        <f>ROUND(I254*H254,0)</f>
        <v>0</v>
      </c>
      <c r="BL254" s="17" t="s">
        <v>133</v>
      </c>
      <c r="BM254" s="228" t="s">
        <v>1125</v>
      </c>
    </row>
    <row r="255" s="2" customFormat="1" ht="24.15" customHeight="1">
      <c r="A255" s="38"/>
      <c r="B255" s="39"/>
      <c r="C255" s="218" t="s">
        <v>448</v>
      </c>
      <c r="D255" s="218" t="s">
        <v>128</v>
      </c>
      <c r="E255" s="219" t="s">
        <v>1126</v>
      </c>
      <c r="F255" s="220" t="s">
        <v>1127</v>
      </c>
      <c r="G255" s="221" t="s">
        <v>376</v>
      </c>
      <c r="H255" s="222">
        <v>1</v>
      </c>
      <c r="I255" s="223"/>
      <c r="J255" s="222">
        <f>ROUND(I255*H255,0)</f>
        <v>0</v>
      </c>
      <c r="K255" s="220" t="s">
        <v>132</v>
      </c>
      <c r="L255" s="44"/>
      <c r="M255" s="224" t="s">
        <v>1</v>
      </c>
      <c r="N255" s="225" t="s">
        <v>39</v>
      </c>
      <c r="O255" s="91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8" t="s">
        <v>133</v>
      </c>
      <c r="AT255" s="228" t="s">
        <v>128</v>
      </c>
      <c r="AU255" s="228" t="s">
        <v>83</v>
      </c>
      <c r="AY255" s="17" t="s">
        <v>126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7" t="s">
        <v>8</v>
      </c>
      <c r="BK255" s="229">
        <f>ROUND(I255*H255,0)</f>
        <v>0</v>
      </c>
      <c r="BL255" s="17" t="s">
        <v>133</v>
      </c>
      <c r="BM255" s="228" t="s">
        <v>1128</v>
      </c>
    </row>
    <row r="256" s="2" customFormat="1" ht="33" customHeight="1">
      <c r="A256" s="38"/>
      <c r="B256" s="39"/>
      <c r="C256" s="218" t="s">
        <v>452</v>
      </c>
      <c r="D256" s="218" t="s">
        <v>128</v>
      </c>
      <c r="E256" s="219" t="s">
        <v>1129</v>
      </c>
      <c r="F256" s="220" t="s">
        <v>1130</v>
      </c>
      <c r="G256" s="221" t="s">
        <v>376</v>
      </c>
      <c r="H256" s="222">
        <v>1</v>
      </c>
      <c r="I256" s="223"/>
      <c r="J256" s="222">
        <f>ROUND(I256*H256,0)</f>
        <v>0</v>
      </c>
      <c r="K256" s="220" t="s">
        <v>132</v>
      </c>
      <c r="L256" s="44"/>
      <c r="M256" s="224" t="s">
        <v>1</v>
      </c>
      <c r="N256" s="225" t="s">
        <v>39</v>
      </c>
      <c r="O256" s="91"/>
      <c r="P256" s="226">
        <f>O256*H256</f>
        <v>0</v>
      </c>
      <c r="Q256" s="226">
        <v>0.21007999999999999</v>
      </c>
      <c r="R256" s="226">
        <f>Q256*H256</f>
        <v>0.21007999999999999</v>
      </c>
      <c r="S256" s="226">
        <v>0</v>
      </c>
      <c r="T256" s="22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8" t="s">
        <v>133</v>
      </c>
      <c r="AT256" s="228" t="s">
        <v>128</v>
      </c>
      <c r="AU256" s="228" t="s">
        <v>83</v>
      </c>
      <c r="AY256" s="17" t="s">
        <v>126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7" t="s">
        <v>8</v>
      </c>
      <c r="BK256" s="229">
        <f>ROUND(I256*H256,0)</f>
        <v>0</v>
      </c>
      <c r="BL256" s="17" t="s">
        <v>133</v>
      </c>
      <c r="BM256" s="228" t="s">
        <v>1131</v>
      </c>
    </row>
    <row r="257" s="2" customFormat="1" ht="21.75" customHeight="1">
      <c r="A257" s="38"/>
      <c r="B257" s="39"/>
      <c r="C257" s="218" t="s">
        <v>456</v>
      </c>
      <c r="D257" s="218" t="s">
        <v>128</v>
      </c>
      <c r="E257" s="219" t="s">
        <v>469</v>
      </c>
      <c r="F257" s="220" t="s">
        <v>470</v>
      </c>
      <c r="G257" s="221" t="s">
        <v>131</v>
      </c>
      <c r="H257" s="222">
        <v>18</v>
      </c>
      <c r="I257" s="223"/>
      <c r="J257" s="222">
        <f>ROUND(I257*H257,0)</f>
        <v>0</v>
      </c>
      <c r="K257" s="220" t="s">
        <v>132</v>
      </c>
      <c r="L257" s="44"/>
      <c r="M257" s="224" t="s">
        <v>1</v>
      </c>
      <c r="N257" s="225" t="s">
        <v>39</v>
      </c>
      <c r="O257" s="91"/>
      <c r="P257" s="226">
        <f>O257*H257</f>
        <v>0</v>
      </c>
      <c r="Q257" s="226">
        <v>9.0000000000000006E-05</v>
      </c>
      <c r="R257" s="226">
        <f>Q257*H257</f>
        <v>0.0016200000000000001</v>
      </c>
      <c r="S257" s="226">
        <v>0</v>
      </c>
      <c r="T257" s="22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8" t="s">
        <v>133</v>
      </c>
      <c r="AT257" s="228" t="s">
        <v>128</v>
      </c>
      <c r="AU257" s="228" t="s">
        <v>83</v>
      </c>
      <c r="AY257" s="17" t="s">
        <v>126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7" t="s">
        <v>8</v>
      </c>
      <c r="BK257" s="229">
        <f>ROUND(I257*H257,0)</f>
        <v>0</v>
      </c>
      <c r="BL257" s="17" t="s">
        <v>133</v>
      </c>
      <c r="BM257" s="228" t="s">
        <v>1132</v>
      </c>
    </row>
    <row r="258" s="13" customFormat="1">
      <c r="A258" s="13"/>
      <c r="B258" s="230"/>
      <c r="C258" s="231"/>
      <c r="D258" s="232" t="s">
        <v>135</v>
      </c>
      <c r="E258" s="233" t="s">
        <v>1</v>
      </c>
      <c r="F258" s="234" t="s">
        <v>237</v>
      </c>
      <c r="G258" s="231"/>
      <c r="H258" s="235">
        <v>18</v>
      </c>
      <c r="I258" s="236"/>
      <c r="J258" s="231"/>
      <c r="K258" s="231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135</v>
      </c>
      <c r="AU258" s="241" t="s">
        <v>83</v>
      </c>
      <c r="AV258" s="13" t="s">
        <v>83</v>
      </c>
      <c r="AW258" s="13" t="s">
        <v>31</v>
      </c>
      <c r="AX258" s="13" t="s">
        <v>8</v>
      </c>
      <c r="AY258" s="241" t="s">
        <v>126</v>
      </c>
    </row>
    <row r="259" s="12" customFormat="1" ht="22.8" customHeight="1">
      <c r="A259" s="12"/>
      <c r="B259" s="202"/>
      <c r="C259" s="203"/>
      <c r="D259" s="204" t="s">
        <v>73</v>
      </c>
      <c r="E259" s="216" t="s">
        <v>176</v>
      </c>
      <c r="F259" s="216" t="s">
        <v>1133</v>
      </c>
      <c r="G259" s="203"/>
      <c r="H259" s="203"/>
      <c r="I259" s="206"/>
      <c r="J259" s="217">
        <f>BK259</f>
        <v>0</v>
      </c>
      <c r="K259" s="203"/>
      <c r="L259" s="208"/>
      <c r="M259" s="209"/>
      <c r="N259" s="210"/>
      <c r="O259" s="210"/>
      <c r="P259" s="211">
        <f>SUM(P260:P277)</f>
        <v>0</v>
      </c>
      <c r="Q259" s="210"/>
      <c r="R259" s="211">
        <f>SUM(R260:R277)</f>
        <v>58.235865999999994</v>
      </c>
      <c r="S259" s="210"/>
      <c r="T259" s="212">
        <f>SUM(T260:T277)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3" t="s">
        <v>8</v>
      </c>
      <c r="AT259" s="214" t="s">
        <v>73</v>
      </c>
      <c r="AU259" s="214" t="s">
        <v>8</v>
      </c>
      <c r="AY259" s="213" t="s">
        <v>126</v>
      </c>
      <c r="BK259" s="215">
        <f>SUM(BK260:BK277)</f>
        <v>0</v>
      </c>
    </row>
    <row r="260" s="2" customFormat="1" ht="33" customHeight="1">
      <c r="A260" s="38"/>
      <c r="B260" s="39"/>
      <c r="C260" s="218" t="s">
        <v>460</v>
      </c>
      <c r="D260" s="218" t="s">
        <v>128</v>
      </c>
      <c r="E260" s="219" t="s">
        <v>1134</v>
      </c>
      <c r="F260" s="220" t="s">
        <v>1135</v>
      </c>
      <c r="G260" s="221" t="s">
        <v>131</v>
      </c>
      <c r="H260" s="222">
        <v>31</v>
      </c>
      <c r="I260" s="223"/>
      <c r="J260" s="222">
        <f>ROUND(I260*H260,0)</f>
        <v>0</v>
      </c>
      <c r="K260" s="220" t="s">
        <v>132</v>
      </c>
      <c r="L260" s="44"/>
      <c r="M260" s="224" t="s">
        <v>1</v>
      </c>
      <c r="N260" s="225" t="s">
        <v>39</v>
      </c>
      <c r="O260" s="91"/>
      <c r="P260" s="226">
        <f>O260*H260</f>
        <v>0</v>
      </c>
      <c r="Q260" s="226">
        <v>0.1295</v>
      </c>
      <c r="R260" s="226">
        <f>Q260*H260</f>
        <v>4.0145</v>
      </c>
      <c r="S260" s="226">
        <v>0</v>
      </c>
      <c r="T260" s="22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8" t="s">
        <v>133</v>
      </c>
      <c r="AT260" s="228" t="s">
        <v>128</v>
      </c>
      <c r="AU260" s="228" t="s">
        <v>83</v>
      </c>
      <c r="AY260" s="17" t="s">
        <v>126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7" t="s">
        <v>8</v>
      </c>
      <c r="BK260" s="229">
        <f>ROUND(I260*H260,0)</f>
        <v>0</v>
      </c>
      <c r="BL260" s="17" t="s">
        <v>133</v>
      </c>
      <c r="BM260" s="228" t="s">
        <v>1136</v>
      </c>
    </row>
    <row r="261" s="13" customFormat="1">
      <c r="A261" s="13"/>
      <c r="B261" s="230"/>
      <c r="C261" s="231"/>
      <c r="D261" s="232" t="s">
        <v>135</v>
      </c>
      <c r="E261" s="233" t="s">
        <v>1</v>
      </c>
      <c r="F261" s="234" t="s">
        <v>1001</v>
      </c>
      <c r="G261" s="231"/>
      <c r="H261" s="235">
        <v>15</v>
      </c>
      <c r="I261" s="236"/>
      <c r="J261" s="231"/>
      <c r="K261" s="231"/>
      <c r="L261" s="237"/>
      <c r="M261" s="238"/>
      <c r="N261" s="239"/>
      <c r="O261" s="239"/>
      <c r="P261" s="239"/>
      <c r="Q261" s="239"/>
      <c r="R261" s="239"/>
      <c r="S261" s="239"/>
      <c r="T261" s="24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1" t="s">
        <v>135</v>
      </c>
      <c r="AU261" s="241" t="s">
        <v>83</v>
      </c>
      <c r="AV261" s="13" t="s">
        <v>83</v>
      </c>
      <c r="AW261" s="13" t="s">
        <v>31</v>
      </c>
      <c r="AX261" s="13" t="s">
        <v>74</v>
      </c>
      <c r="AY261" s="241" t="s">
        <v>126</v>
      </c>
    </row>
    <row r="262" s="13" customFormat="1">
      <c r="A262" s="13"/>
      <c r="B262" s="230"/>
      <c r="C262" s="231"/>
      <c r="D262" s="232" t="s">
        <v>135</v>
      </c>
      <c r="E262" s="233" t="s">
        <v>1</v>
      </c>
      <c r="F262" s="234" t="s">
        <v>1137</v>
      </c>
      <c r="G262" s="231"/>
      <c r="H262" s="235">
        <v>16</v>
      </c>
      <c r="I262" s="236"/>
      <c r="J262" s="231"/>
      <c r="K262" s="231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135</v>
      </c>
      <c r="AU262" s="241" t="s">
        <v>83</v>
      </c>
      <c r="AV262" s="13" t="s">
        <v>83</v>
      </c>
      <c r="AW262" s="13" t="s">
        <v>31</v>
      </c>
      <c r="AX262" s="13" t="s">
        <v>74</v>
      </c>
      <c r="AY262" s="241" t="s">
        <v>126</v>
      </c>
    </row>
    <row r="263" s="14" customFormat="1">
      <c r="A263" s="14"/>
      <c r="B263" s="242"/>
      <c r="C263" s="243"/>
      <c r="D263" s="232" t="s">
        <v>135</v>
      </c>
      <c r="E263" s="244" t="s">
        <v>1</v>
      </c>
      <c r="F263" s="245" t="s">
        <v>143</v>
      </c>
      <c r="G263" s="243"/>
      <c r="H263" s="246">
        <v>31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135</v>
      </c>
      <c r="AU263" s="252" t="s">
        <v>83</v>
      </c>
      <c r="AV263" s="14" t="s">
        <v>133</v>
      </c>
      <c r="AW263" s="14" t="s">
        <v>31</v>
      </c>
      <c r="AX263" s="14" t="s">
        <v>8</v>
      </c>
      <c r="AY263" s="252" t="s">
        <v>126</v>
      </c>
    </row>
    <row r="264" s="2" customFormat="1" ht="16.5" customHeight="1">
      <c r="A264" s="38"/>
      <c r="B264" s="39"/>
      <c r="C264" s="263" t="s">
        <v>464</v>
      </c>
      <c r="D264" s="263" t="s">
        <v>171</v>
      </c>
      <c r="E264" s="264" t="s">
        <v>1138</v>
      </c>
      <c r="F264" s="265" t="s">
        <v>1139</v>
      </c>
      <c r="G264" s="266" t="s">
        <v>131</v>
      </c>
      <c r="H264" s="267">
        <v>33</v>
      </c>
      <c r="I264" s="268"/>
      <c r="J264" s="267">
        <f>ROUND(I264*H264,0)</f>
        <v>0</v>
      </c>
      <c r="K264" s="265" t="s">
        <v>132</v>
      </c>
      <c r="L264" s="269"/>
      <c r="M264" s="270" t="s">
        <v>1</v>
      </c>
      <c r="N264" s="271" t="s">
        <v>39</v>
      </c>
      <c r="O264" s="91"/>
      <c r="P264" s="226">
        <f>O264*H264</f>
        <v>0</v>
      </c>
      <c r="Q264" s="226">
        <v>0.056120000000000003</v>
      </c>
      <c r="R264" s="226">
        <f>Q264*H264</f>
        <v>1.8519600000000001</v>
      </c>
      <c r="S264" s="226">
        <v>0</v>
      </c>
      <c r="T264" s="22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8" t="s">
        <v>170</v>
      </c>
      <c r="AT264" s="228" t="s">
        <v>171</v>
      </c>
      <c r="AU264" s="228" t="s">
        <v>83</v>
      </c>
      <c r="AY264" s="17" t="s">
        <v>126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7" t="s">
        <v>8</v>
      </c>
      <c r="BK264" s="229">
        <f>ROUND(I264*H264,0)</f>
        <v>0</v>
      </c>
      <c r="BL264" s="17" t="s">
        <v>133</v>
      </c>
      <c r="BM264" s="228" t="s">
        <v>1140</v>
      </c>
    </row>
    <row r="265" s="2" customFormat="1" ht="24.15" customHeight="1">
      <c r="A265" s="38"/>
      <c r="B265" s="39"/>
      <c r="C265" s="218" t="s">
        <v>468</v>
      </c>
      <c r="D265" s="218" t="s">
        <v>128</v>
      </c>
      <c r="E265" s="219" t="s">
        <v>1141</v>
      </c>
      <c r="F265" s="220" t="s">
        <v>1142</v>
      </c>
      <c r="G265" s="221" t="s">
        <v>139</v>
      </c>
      <c r="H265" s="222">
        <v>0.90000000000000002</v>
      </c>
      <c r="I265" s="223"/>
      <c r="J265" s="222">
        <f>ROUND(I265*H265,0)</f>
        <v>0</v>
      </c>
      <c r="K265" s="220" t="s">
        <v>132</v>
      </c>
      <c r="L265" s="44"/>
      <c r="M265" s="224" t="s">
        <v>1</v>
      </c>
      <c r="N265" s="225" t="s">
        <v>39</v>
      </c>
      <c r="O265" s="91"/>
      <c r="P265" s="226">
        <f>O265*H265</f>
        <v>0</v>
      </c>
      <c r="Q265" s="226">
        <v>2.2563399999999998</v>
      </c>
      <c r="R265" s="226">
        <f>Q265*H265</f>
        <v>2.0307059999999999</v>
      </c>
      <c r="S265" s="226">
        <v>0</v>
      </c>
      <c r="T265" s="227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8" t="s">
        <v>133</v>
      </c>
      <c r="AT265" s="228" t="s">
        <v>128</v>
      </c>
      <c r="AU265" s="228" t="s">
        <v>83</v>
      </c>
      <c r="AY265" s="17" t="s">
        <v>126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7" t="s">
        <v>8</v>
      </c>
      <c r="BK265" s="229">
        <f>ROUND(I265*H265,0)</f>
        <v>0</v>
      </c>
      <c r="BL265" s="17" t="s">
        <v>133</v>
      </c>
      <c r="BM265" s="228" t="s">
        <v>1143</v>
      </c>
    </row>
    <row r="266" s="13" customFormat="1">
      <c r="A266" s="13"/>
      <c r="B266" s="230"/>
      <c r="C266" s="231"/>
      <c r="D266" s="232" t="s">
        <v>135</v>
      </c>
      <c r="E266" s="233" t="s">
        <v>1</v>
      </c>
      <c r="F266" s="234" t="s">
        <v>1144</v>
      </c>
      <c r="G266" s="231"/>
      <c r="H266" s="235">
        <v>0.90000000000000002</v>
      </c>
      <c r="I266" s="236"/>
      <c r="J266" s="231"/>
      <c r="K266" s="231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135</v>
      </c>
      <c r="AU266" s="241" t="s">
        <v>83</v>
      </c>
      <c r="AV266" s="13" t="s">
        <v>83</v>
      </c>
      <c r="AW266" s="13" t="s">
        <v>31</v>
      </c>
      <c r="AX266" s="13" t="s">
        <v>8</v>
      </c>
      <c r="AY266" s="241" t="s">
        <v>126</v>
      </c>
    </row>
    <row r="267" s="2" customFormat="1" ht="24.15" customHeight="1">
      <c r="A267" s="38"/>
      <c r="B267" s="39"/>
      <c r="C267" s="218" t="s">
        <v>473</v>
      </c>
      <c r="D267" s="218" t="s">
        <v>128</v>
      </c>
      <c r="E267" s="219" t="s">
        <v>1145</v>
      </c>
      <c r="F267" s="220" t="s">
        <v>1146</v>
      </c>
      <c r="G267" s="221" t="s">
        <v>376</v>
      </c>
      <c r="H267" s="222">
        <v>2</v>
      </c>
      <c r="I267" s="223"/>
      <c r="J267" s="222">
        <f>ROUND(I267*H267,0)</f>
        <v>0</v>
      </c>
      <c r="K267" s="220" t="s">
        <v>132</v>
      </c>
      <c r="L267" s="44"/>
      <c r="M267" s="224" t="s">
        <v>1</v>
      </c>
      <c r="N267" s="225" t="s">
        <v>39</v>
      </c>
      <c r="O267" s="91"/>
      <c r="P267" s="226">
        <f>O267*H267</f>
        <v>0</v>
      </c>
      <c r="Q267" s="226">
        <v>7.0056599999999998</v>
      </c>
      <c r="R267" s="226">
        <f>Q267*H267</f>
        <v>14.01132</v>
      </c>
      <c r="S267" s="226">
        <v>0</v>
      </c>
      <c r="T267" s="227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8" t="s">
        <v>133</v>
      </c>
      <c r="AT267" s="228" t="s">
        <v>128</v>
      </c>
      <c r="AU267" s="228" t="s">
        <v>83</v>
      </c>
      <c r="AY267" s="17" t="s">
        <v>126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7" t="s">
        <v>8</v>
      </c>
      <c r="BK267" s="229">
        <f>ROUND(I267*H267,0)</f>
        <v>0</v>
      </c>
      <c r="BL267" s="17" t="s">
        <v>133</v>
      </c>
      <c r="BM267" s="228" t="s">
        <v>1147</v>
      </c>
    </row>
    <row r="268" s="2" customFormat="1" ht="24.15" customHeight="1">
      <c r="A268" s="38"/>
      <c r="B268" s="39"/>
      <c r="C268" s="218" t="s">
        <v>890</v>
      </c>
      <c r="D268" s="218" t="s">
        <v>128</v>
      </c>
      <c r="E268" s="219" t="s">
        <v>1148</v>
      </c>
      <c r="F268" s="220" t="s">
        <v>1149</v>
      </c>
      <c r="G268" s="221" t="s">
        <v>376</v>
      </c>
      <c r="H268" s="222">
        <v>1</v>
      </c>
      <c r="I268" s="223"/>
      <c r="J268" s="222">
        <f>ROUND(I268*H268,0)</f>
        <v>0</v>
      </c>
      <c r="K268" s="220" t="s">
        <v>132</v>
      </c>
      <c r="L268" s="44"/>
      <c r="M268" s="224" t="s">
        <v>1</v>
      </c>
      <c r="N268" s="225" t="s">
        <v>39</v>
      </c>
      <c r="O268" s="91"/>
      <c r="P268" s="226">
        <f>O268*H268</f>
        <v>0</v>
      </c>
      <c r="Q268" s="226">
        <v>16.035990000000002</v>
      </c>
      <c r="R268" s="226">
        <f>Q268*H268</f>
        <v>16.035990000000002</v>
      </c>
      <c r="S268" s="226">
        <v>0</v>
      </c>
      <c r="T268" s="22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8" t="s">
        <v>133</v>
      </c>
      <c r="AT268" s="228" t="s">
        <v>128</v>
      </c>
      <c r="AU268" s="228" t="s">
        <v>83</v>
      </c>
      <c r="AY268" s="17" t="s">
        <v>126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7" t="s">
        <v>8</v>
      </c>
      <c r="BK268" s="229">
        <f>ROUND(I268*H268,0)</f>
        <v>0</v>
      </c>
      <c r="BL268" s="17" t="s">
        <v>133</v>
      </c>
      <c r="BM268" s="228" t="s">
        <v>1150</v>
      </c>
    </row>
    <row r="269" s="2" customFormat="1" ht="24.15" customHeight="1">
      <c r="A269" s="38"/>
      <c r="B269" s="39"/>
      <c r="C269" s="218" t="s">
        <v>489</v>
      </c>
      <c r="D269" s="218" t="s">
        <v>128</v>
      </c>
      <c r="E269" s="219" t="s">
        <v>1151</v>
      </c>
      <c r="F269" s="220" t="s">
        <v>1152</v>
      </c>
      <c r="G269" s="221" t="s">
        <v>131</v>
      </c>
      <c r="H269" s="222">
        <v>7</v>
      </c>
      <c r="I269" s="223"/>
      <c r="J269" s="222">
        <f>ROUND(I269*H269,0)</f>
        <v>0</v>
      </c>
      <c r="K269" s="220" t="s">
        <v>132</v>
      </c>
      <c r="L269" s="44"/>
      <c r="M269" s="224" t="s">
        <v>1</v>
      </c>
      <c r="N269" s="225" t="s">
        <v>39</v>
      </c>
      <c r="O269" s="91"/>
      <c r="P269" s="226">
        <f>O269*H269</f>
        <v>0</v>
      </c>
      <c r="Q269" s="226">
        <v>0.61348000000000003</v>
      </c>
      <c r="R269" s="226">
        <f>Q269*H269</f>
        <v>4.2943600000000002</v>
      </c>
      <c r="S269" s="226">
        <v>0</v>
      </c>
      <c r="T269" s="22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8" t="s">
        <v>133</v>
      </c>
      <c r="AT269" s="228" t="s">
        <v>128</v>
      </c>
      <c r="AU269" s="228" t="s">
        <v>83</v>
      </c>
      <c r="AY269" s="17" t="s">
        <v>126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7" t="s">
        <v>8</v>
      </c>
      <c r="BK269" s="229">
        <f>ROUND(I269*H269,0)</f>
        <v>0</v>
      </c>
      <c r="BL269" s="17" t="s">
        <v>133</v>
      </c>
      <c r="BM269" s="228" t="s">
        <v>1153</v>
      </c>
    </row>
    <row r="270" s="2" customFormat="1" ht="16.5" customHeight="1">
      <c r="A270" s="38"/>
      <c r="B270" s="39"/>
      <c r="C270" s="263" t="s">
        <v>499</v>
      </c>
      <c r="D270" s="263" t="s">
        <v>171</v>
      </c>
      <c r="E270" s="264" t="s">
        <v>1154</v>
      </c>
      <c r="F270" s="265" t="s">
        <v>1155</v>
      </c>
      <c r="G270" s="266" t="s">
        <v>131</v>
      </c>
      <c r="H270" s="267">
        <v>7</v>
      </c>
      <c r="I270" s="268"/>
      <c r="J270" s="267">
        <f>ROUND(I270*H270,0)</f>
        <v>0</v>
      </c>
      <c r="K270" s="265" t="s">
        <v>132</v>
      </c>
      <c r="L270" s="269"/>
      <c r="M270" s="270" t="s">
        <v>1</v>
      </c>
      <c r="N270" s="271" t="s">
        <v>39</v>
      </c>
      <c r="O270" s="91"/>
      <c r="P270" s="226">
        <f>O270*H270</f>
        <v>0</v>
      </c>
      <c r="Q270" s="226">
        <v>0.01857</v>
      </c>
      <c r="R270" s="226">
        <f>Q270*H270</f>
        <v>0.12998999999999999</v>
      </c>
      <c r="S270" s="226">
        <v>0</v>
      </c>
      <c r="T270" s="227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8" t="s">
        <v>170</v>
      </c>
      <c r="AT270" s="228" t="s">
        <v>171</v>
      </c>
      <c r="AU270" s="228" t="s">
        <v>83</v>
      </c>
      <c r="AY270" s="17" t="s">
        <v>126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7" t="s">
        <v>8</v>
      </c>
      <c r="BK270" s="229">
        <f>ROUND(I270*H270,0)</f>
        <v>0</v>
      </c>
      <c r="BL270" s="17" t="s">
        <v>133</v>
      </c>
      <c r="BM270" s="228" t="s">
        <v>1156</v>
      </c>
    </row>
    <row r="271" s="2" customFormat="1" ht="24.15" customHeight="1">
      <c r="A271" s="38"/>
      <c r="B271" s="39"/>
      <c r="C271" s="218" t="s">
        <v>507</v>
      </c>
      <c r="D271" s="218" t="s">
        <v>128</v>
      </c>
      <c r="E271" s="219" t="s">
        <v>1157</v>
      </c>
      <c r="F271" s="220" t="s">
        <v>1158</v>
      </c>
      <c r="G271" s="221" t="s">
        <v>139</v>
      </c>
      <c r="H271" s="222">
        <v>7</v>
      </c>
      <c r="I271" s="223"/>
      <c r="J271" s="222">
        <f>ROUND(I271*H271,0)</f>
        <v>0</v>
      </c>
      <c r="K271" s="220" t="s">
        <v>132</v>
      </c>
      <c r="L271" s="44"/>
      <c r="M271" s="224" t="s">
        <v>1</v>
      </c>
      <c r="N271" s="225" t="s">
        <v>39</v>
      </c>
      <c r="O271" s="91"/>
      <c r="P271" s="226">
        <f>O271*H271</f>
        <v>0</v>
      </c>
      <c r="Q271" s="226">
        <v>2.2667199999999998</v>
      </c>
      <c r="R271" s="226">
        <f>Q271*H271</f>
        <v>15.867039999999999</v>
      </c>
      <c r="S271" s="226">
        <v>0</v>
      </c>
      <c r="T271" s="227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8" t="s">
        <v>133</v>
      </c>
      <c r="AT271" s="228" t="s">
        <v>128</v>
      </c>
      <c r="AU271" s="228" t="s">
        <v>83</v>
      </c>
      <c r="AY271" s="17" t="s">
        <v>126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7" t="s">
        <v>8</v>
      </c>
      <c r="BK271" s="229">
        <f>ROUND(I271*H271,0)</f>
        <v>0</v>
      </c>
      <c r="BL271" s="17" t="s">
        <v>133</v>
      </c>
      <c r="BM271" s="228" t="s">
        <v>1159</v>
      </c>
    </row>
    <row r="272" s="13" customFormat="1">
      <c r="A272" s="13"/>
      <c r="B272" s="230"/>
      <c r="C272" s="231"/>
      <c r="D272" s="232" t="s">
        <v>135</v>
      </c>
      <c r="E272" s="233" t="s">
        <v>1</v>
      </c>
      <c r="F272" s="234" t="s">
        <v>1160</v>
      </c>
      <c r="G272" s="231"/>
      <c r="H272" s="235">
        <v>7</v>
      </c>
      <c r="I272" s="236"/>
      <c r="J272" s="231"/>
      <c r="K272" s="231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135</v>
      </c>
      <c r="AU272" s="241" t="s">
        <v>83</v>
      </c>
      <c r="AV272" s="13" t="s">
        <v>83</v>
      </c>
      <c r="AW272" s="13" t="s">
        <v>31</v>
      </c>
      <c r="AX272" s="13" t="s">
        <v>8</v>
      </c>
      <c r="AY272" s="241" t="s">
        <v>126</v>
      </c>
    </row>
    <row r="273" s="2" customFormat="1" ht="33" customHeight="1">
      <c r="A273" s="38"/>
      <c r="B273" s="39"/>
      <c r="C273" s="218" t="s">
        <v>513</v>
      </c>
      <c r="D273" s="218" t="s">
        <v>128</v>
      </c>
      <c r="E273" s="219" t="s">
        <v>1161</v>
      </c>
      <c r="F273" s="220" t="s">
        <v>1162</v>
      </c>
      <c r="G273" s="221" t="s">
        <v>179</v>
      </c>
      <c r="H273" s="222">
        <v>60</v>
      </c>
      <c r="I273" s="223"/>
      <c r="J273" s="222">
        <f>ROUND(I273*H273,0)</f>
        <v>0</v>
      </c>
      <c r="K273" s="220" t="s">
        <v>132</v>
      </c>
      <c r="L273" s="44"/>
      <c r="M273" s="224" t="s">
        <v>1</v>
      </c>
      <c r="N273" s="225" t="s">
        <v>39</v>
      </c>
      <c r="O273" s="91"/>
      <c r="P273" s="226">
        <f>O273*H273</f>
        <v>0</v>
      </c>
      <c r="Q273" s="226">
        <v>0</v>
      </c>
      <c r="R273" s="226">
        <f>Q273*H273</f>
        <v>0</v>
      </c>
      <c r="S273" s="226">
        <v>0</v>
      </c>
      <c r="T273" s="22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8" t="s">
        <v>133</v>
      </c>
      <c r="AT273" s="228" t="s">
        <v>128</v>
      </c>
      <c r="AU273" s="228" t="s">
        <v>83</v>
      </c>
      <c r="AY273" s="17" t="s">
        <v>126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7" t="s">
        <v>8</v>
      </c>
      <c r="BK273" s="229">
        <f>ROUND(I273*H273,0)</f>
        <v>0</v>
      </c>
      <c r="BL273" s="17" t="s">
        <v>133</v>
      </c>
      <c r="BM273" s="228" t="s">
        <v>1163</v>
      </c>
    </row>
    <row r="274" s="13" customFormat="1">
      <c r="A274" s="13"/>
      <c r="B274" s="230"/>
      <c r="C274" s="231"/>
      <c r="D274" s="232" t="s">
        <v>135</v>
      </c>
      <c r="E274" s="233" t="s">
        <v>1</v>
      </c>
      <c r="F274" s="234" t="s">
        <v>1164</v>
      </c>
      <c r="G274" s="231"/>
      <c r="H274" s="235">
        <v>60</v>
      </c>
      <c r="I274" s="236"/>
      <c r="J274" s="231"/>
      <c r="K274" s="231"/>
      <c r="L274" s="237"/>
      <c r="M274" s="238"/>
      <c r="N274" s="239"/>
      <c r="O274" s="239"/>
      <c r="P274" s="239"/>
      <c r="Q274" s="239"/>
      <c r="R274" s="239"/>
      <c r="S274" s="239"/>
      <c r="T274" s="24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1" t="s">
        <v>135</v>
      </c>
      <c r="AU274" s="241" t="s">
        <v>83</v>
      </c>
      <c r="AV274" s="13" t="s">
        <v>83</v>
      </c>
      <c r="AW274" s="13" t="s">
        <v>31</v>
      </c>
      <c r="AX274" s="13" t="s">
        <v>8</v>
      </c>
      <c r="AY274" s="241" t="s">
        <v>126</v>
      </c>
    </row>
    <row r="275" s="2" customFormat="1" ht="33" customHeight="1">
      <c r="A275" s="38"/>
      <c r="B275" s="39"/>
      <c r="C275" s="218" t="s">
        <v>517</v>
      </c>
      <c r="D275" s="218" t="s">
        <v>128</v>
      </c>
      <c r="E275" s="219" t="s">
        <v>1165</v>
      </c>
      <c r="F275" s="220" t="s">
        <v>1166</v>
      </c>
      <c r="G275" s="221" t="s">
        <v>179</v>
      </c>
      <c r="H275" s="222">
        <v>1800</v>
      </c>
      <c r="I275" s="223"/>
      <c r="J275" s="222">
        <f>ROUND(I275*H275,0)</f>
        <v>0</v>
      </c>
      <c r="K275" s="220" t="s">
        <v>132</v>
      </c>
      <c r="L275" s="44"/>
      <c r="M275" s="224" t="s">
        <v>1</v>
      </c>
      <c r="N275" s="225" t="s">
        <v>39</v>
      </c>
      <c r="O275" s="91"/>
      <c r="P275" s="226">
        <f>O275*H275</f>
        <v>0</v>
      </c>
      <c r="Q275" s="226">
        <v>0</v>
      </c>
      <c r="R275" s="226">
        <f>Q275*H275</f>
        <v>0</v>
      </c>
      <c r="S275" s="226">
        <v>0</v>
      </c>
      <c r="T275" s="227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8" t="s">
        <v>133</v>
      </c>
      <c r="AT275" s="228" t="s">
        <v>128</v>
      </c>
      <c r="AU275" s="228" t="s">
        <v>83</v>
      </c>
      <c r="AY275" s="17" t="s">
        <v>126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7" t="s">
        <v>8</v>
      </c>
      <c r="BK275" s="229">
        <f>ROUND(I275*H275,0)</f>
        <v>0</v>
      </c>
      <c r="BL275" s="17" t="s">
        <v>133</v>
      </c>
      <c r="BM275" s="228" t="s">
        <v>1167</v>
      </c>
    </row>
    <row r="276" s="13" customFormat="1">
      <c r="A276" s="13"/>
      <c r="B276" s="230"/>
      <c r="C276" s="231"/>
      <c r="D276" s="232" t="s">
        <v>135</v>
      </c>
      <c r="E276" s="233" t="s">
        <v>1</v>
      </c>
      <c r="F276" s="234" t="s">
        <v>1168</v>
      </c>
      <c r="G276" s="231"/>
      <c r="H276" s="235">
        <v>1800</v>
      </c>
      <c r="I276" s="236"/>
      <c r="J276" s="231"/>
      <c r="K276" s="231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135</v>
      </c>
      <c r="AU276" s="241" t="s">
        <v>83</v>
      </c>
      <c r="AV276" s="13" t="s">
        <v>83</v>
      </c>
      <c r="AW276" s="13" t="s">
        <v>31</v>
      </c>
      <c r="AX276" s="13" t="s">
        <v>8</v>
      </c>
      <c r="AY276" s="241" t="s">
        <v>126</v>
      </c>
    </row>
    <row r="277" s="2" customFormat="1" ht="33" customHeight="1">
      <c r="A277" s="38"/>
      <c r="B277" s="39"/>
      <c r="C277" s="218" t="s">
        <v>522</v>
      </c>
      <c r="D277" s="218" t="s">
        <v>128</v>
      </c>
      <c r="E277" s="219" t="s">
        <v>1169</v>
      </c>
      <c r="F277" s="220" t="s">
        <v>1170</v>
      </c>
      <c r="G277" s="221" t="s">
        <v>179</v>
      </c>
      <c r="H277" s="222">
        <v>60</v>
      </c>
      <c r="I277" s="223"/>
      <c r="J277" s="222">
        <f>ROUND(I277*H277,0)</f>
        <v>0</v>
      </c>
      <c r="K277" s="220" t="s">
        <v>132</v>
      </c>
      <c r="L277" s="44"/>
      <c r="M277" s="224" t="s">
        <v>1</v>
      </c>
      <c r="N277" s="225" t="s">
        <v>39</v>
      </c>
      <c r="O277" s="91"/>
      <c r="P277" s="226">
        <f>O277*H277</f>
        <v>0</v>
      </c>
      <c r="Q277" s="226">
        <v>0</v>
      </c>
      <c r="R277" s="226">
        <f>Q277*H277</f>
        <v>0</v>
      </c>
      <c r="S277" s="226">
        <v>0</v>
      </c>
      <c r="T277" s="227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8" t="s">
        <v>133</v>
      </c>
      <c r="AT277" s="228" t="s">
        <v>128</v>
      </c>
      <c r="AU277" s="228" t="s">
        <v>83</v>
      </c>
      <c r="AY277" s="17" t="s">
        <v>126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7" t="s">
        <v>8</v>
      </c>
      <c r="BK277" s="229">
        <f>ROUND(I277*H277,0)</f>
        <v>0</v>
      </c>
      <c r="BL277" s="17" t="s">
        <v>133</v>
      </c>
      <c r="BM277" s="228" t="s">
        <v>1171</v>
      </c>
    </row>
    <row r="278" s="12" customFormat="1" ht="22.8" customHeight="1">
      <c r="A278" s="12"/>
      <c r="B278" s="202"/>
      <c r="C278" s="203"/>
      <c r="D278" s="204" t="s">
        <v>73</v>
      </c>
      <c r="E278" s="216" t="s">
        <v>1172</v>
      </c>
      <c r="F278" s="216" t="s">
        <v>1173</v>
      </c>
      <c r="G278" s="203"/>
      <c r="H278" s="203"/>
      <c r="I278" s="206"/>
      <c r="J278" s="217">
        <f>BK278</f>
        <v>0</v>
      </c>
      <c r="K278" s="203"/>
      <c r="L278" s="208"/>
      <c r="M278" s="209"/>
      <c r="N278" s="210"/>
      <c r="O278" s="210"/>
      <c r="P278" s="211">
        <f>SUM(P279:P291)</f>
        <v>0</v>
      </c>
      <c r="Q278" s="210"/>
      <c r="R278" s="211">
        <f>SUM(R279:R291)</f>
        <v>0</v>
      </c>
      <c r="S278" s="210"/>
      <c r="T278" s="212">
        <f>SUM(T279:T291)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3" t="s">
        <v>8</v>
      </c>
      <c r="AT278" s="214" t="s">
        <v>73</v>
      </c>
      <c r="AU278" s="214" t="s">
        <v>8</v>
      </c>
      <c r="AY278" s="213" t="s">
        <v>126</v>
      </c>
      <c r="BK278" s="215">
        <f>SUM(BK279:BK291)</f>
        <v>0</v>
      </c>
    </row>
    <row r="279" s="2" customFormat="1" ht="24.15" customHeight="1">
      <c r="A279" s="38"/>
      <c r="B279" s="39"/>
      <c r="C279" s="218" t="s">
        <v>528</v>
      </c>
      <c r="D279" s="218" t="s">
        <v>128</v>
      </c>
      <c r="E279" s="219" t="s">
        <v>1174</v>
      </c>
      <c r="F279" s="220" t="s">
        <v>1175</v>
      </c>
      <c r="G279" s="221" t="s">
        <v>376</v>
      </c>
      <c r="H279" s="222">
        <v>1</v>
      </c>
      <c r="I279" s="223"/>
      <c r="J279" s="222">
        <f>ROUND(I279*H279,0)</f>
        <v>0</v>
      </c>
      <c r="K279" s="220" t="s">
        <v>1</v>
      </c>
      <c r="L279" s="44"/>
      <c r="M279" s="224" t="s">
        <v>1</v>
      </c>
      <c r="N279" s="225" t="s">
        <v>39</v>
      </c>
      <c r="O279" s="91"/>
      <c r="P279" s="226">
        <f>O279*H279</f>
        <v>0</v>
      </c>
      <c r="Q279" s="226">
        <v>0</v>
      </c>
      <c r="R279" s="226">
        <f>Q279*H279</f>
        <v>0</v>
      </c>
      <c r="S279" s="226">
        <v>0</v>
      </c>
      <c r="T279" s="227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8" t="s">
        <v>133</v>
      </c>
      <c r="AT279" s="228" t="s">
        <v>128</v>
      </c>
      <c r="AU279" s="228" t="s">
        <v>83</v>
      </c>
      <c r="AY279" s="17" t="s">
        <v>126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7" t="s">
        <v>8</v>
      </c>
      <c r="BK279" s="229">
        <f>ROUND(I279*H279,0)</f>
        <v>0</v>
      </c>
      <c r="BL279" s="17" t="s">
        <v>133</v>
      </c>
      <c r="BM279" s="228" t="s">
        <v>1176</v>
      </c>
    </row>
    <row r="280" s="2" customFormat="1" ht="16.5" customHeight="1">
      <c r="A280" s="38"/>
      <c r="B280" s="39"/>
      <c r="C280" s="218" t="s">
        <v>536</v>
      </c>
      <c r="D280" s="218" t="s">
        <v>128</v>
      </c>
      <c r="E280" s="219" t="s">
        <v>1177</v>
      </c>
      <c r="F280" s="220" t="s">
        <v>1178</v>
      </c>
      <c r="G280" s="221" t="s">
        <v>376</v>
      </c>
      <c r="H280" s="222">
        <v>1</v>
      </c>
      <c r="I280" s="223"/>
      <c r="J280" s="222">
        <f>ROUND(I280*H280,0)</f>
        <v>0</v>
      </c>
      <c r="K280" s="220" t="s">
        <v>1</v>
      </c>
      <c r="L280" s="44"/>
      <c r="M280" s="224" t="s">
        <v>1</v>
      </c>
      <c r="N280" s="225" t="s">
        <v>39</v>
      </c>
      <c r="O280" s="91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7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8" t="s">
        <v>133</v>
      </c>
      <c r="AT280" s="228" t="s">
        <v>128</v>
      </c>
      <c r="AU280" s="228" t="s">
        <v>83</v>
      </c>
      <c r="AY280" s="17" t="s">
        <v>126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7" t="s">
        <v>8</v>
      </c>
      <c r="BK280" s="229">
        <f>ROUND(I280*H280,0)</f>
        <v>0</v>
      </c>
      <c r="BL280" s="17" t="s">
        <v>133</v>
      </c>
      <c r="BM280" s="228" t="s">
        <v>1179</v>
      </c>
    </row>
    <row r="281" s="2" customFormat="1" ht="16.5" customHeight="1">
      <c r="A281" s="38"/>
      <c r="B281" s="39"/>
      <c r="C281" s="218" t="s">
        <v>541</v>
      </c>
      <c r="D281" s="218" t="s">
        <v>128</v>
      </c>
      <c r="E281" s="219" t="s">
        <v>1180</v>
      </c>
      <c r="F281" s="220" t="s">
        <v>1181</v>
      </c>
      <c r="G281" s="221" t="s">
        <v>376</v>
      </c>
      <c r="H281" s="222">
        <v>1</v>
      </c>
      <c r="I281" s="223"/>
      <c r="J281" s="222">
        <f>ROUND(I281*H281,0)</f>
        <v>0</v>
      </c>
      <c r="K281" s="220" t="s">
        <v>1</v>
      </c>
      <c r="L281" s="44"/>
      <c r="M281" s="224" t="s">
        <v>1</v>
      </c>
      <c r="N281" s="225" t="s">
        <v>39</v>
      </c>
      <c r="O281" s="91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8" t="s">
        <v>133</v>
      </c>
      <c r="AT281" s="228" t="s">
        <v>128</v>
      </c>
      <c r="AU281" s="228" t="s">
        <v>83</v>
      </c>
      <c r="AY281" s="17" t="s">
        <v>126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7" t="s">
        <v>8</v>
      </c>
      <c r="BK281" s="229">
        <f>ROUND(I281*H281,0)</f>
        <v>0</v>
      </c>
      <c r="BL281" s="17" t="s">
        <v>133</v>
      </c>
      <c r="BM281" s="228" t="s">
        <v>1182</v>
      </c>
    </row>
    <row r="282" s="2" customFormat="1" ht="16.5" customHeight="1">
      <c r="A282" s="38"/>
      <c r="B282" s="39"/>
      <c r="C282" s="218" t="s">
        <v>545</v>
      </c>
      <c r="D282" s="218" t="s">
        <v>128</v>
      </c>
      <c r="E282" s="219" t="s">
        <v>1183</v>
      </c>
      <c r="F282" s="220" t="s">
        <v>1184</v>
      </c>
      <c r="G282" s="221" t="s">
        <v>376</v>
      </c>
      <c r="H282" s="222">
        <v>4</v>
      </c>
      <c r="I282" s="223"/>
      <c r="J282" s="222">
        <f>ROUND(I282*H282,0)</f>
        <v>0</v>
      </c>
      <c r="K282" s="220" t="s">
        <v>1</v>
      </c>
      <c r="L282" s="44"/>
      <c r="M282" s="224" t="s">
        <v>1</v>
      </c>
      <c r="N282" s="225" t="s">
        <v>39</v>
      </c>
      <c r="O282" s="91"/>
      <c r="P282" s="226">
        <f>O282*H282</f>
        <v>0</v>
      </c>
      <c r="Q282" s="226">
        <v>0</v>
      </c>
      <c r="R282" s="226">
        <f>Q282*H282</f>
        <v>0</v>
      </c>
      <c r="S282" s="226">
        <v>0</v>
      </c>
      <c r="T282" s="227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8" t="s">
        <v>133</v>
      </c>
      <c r="AT282" s="228" t="s">
        <v>128</v>
      </c>
      <c r="AU282" s="228" t="s">
        <v>83</v>
      </c>
      <c r="AY282" s="17" t="s">
        <v>126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7" t="s">
        <v>8</v>
      </c>
      <c r="BK282" s="229">
        <f>ROUND(I282*H282,0)</f>
        <v>0</v>
      </c>
      <c r="BL282" s="17" t="s">
        <v>133</v>
      </c>
      <c r="BM282" s="228" t="s">
        <v>1185</v>
      </c>
    </row>
    <row r="283" s="2" customFormat="1" ht="21.75" customHeight="1">
      <c r="A283" s="38"/>
      <c r="B283" s="39"/>
      <c r="C283" s="218" t="s">
        <v>550</v>
      </c>
      <c r="D283" s="218" t="s">
        <v>128</v>
      </c>
      <c r="E283" s="219" t="s">
        <v>1186</v>
      </c>
      <c r="F283" s="220" t="s">
        <v>1187</v>
      </c>
      <c r="G283" s="221" t="s">
        <v>376</v>
      </c>
      <c r="H283" s="222">
        <v>4</v>
      </c>
      <c r="I283" s="223"/>
      <c r="J283" s="222">
        <f>ROUND(I283*H283,0)</f>
        <v>0</v>
      </c>
      <c r="K283" s="220" t="s">
        <v>1</v>
      </c>
      <c r="L283" s="44"/>
      <c r="M283" s="224" t="s">
        <v>1</v>
      </c>
      <c r="N283" s="225" t="s">
        <v>39</v>
      </c>
      <c r="O283" s="91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8" t="s">
        <v>133</v>
      </c>
      <c r="AT283" s="228" t="s">
        <v>128</v>
      </c>
      <c r="AU283" s="228" t="s">
        <v>83</v>
      </c>
      <c r="AY283" s="17" t="s">
        <v>126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7" t="s">
        <v>8</v>
      </c>
      <c r="BK283" s="229">
        <f>ROUND(I283*H283,0)</f>
        <v>0</v>
      </c>
      <c r="BL283" s="17" t="s">
        <v>133</v>
      </c>
      <c r="BM283" s="228" t="s">
        <v>1188</v>
      </c>
    </row>
    <row r="284" s="2" customFormat="1" ht="16.5" customHeight="1">
      <c r="A284" s="38"/>
      <c r="B284" s="39"/>
      <c r="C284" s="218" t="s">
        <v>554</v>
      </c>
      <c r="D284" s="218" t="s">
        <v>128</v>
      </c>
      <c r="E284" s="219" t="s">
        <v>1189</v>
      </c>
      <c r="F284" s="220" t="s">
        <v>1190</v>
      </c>
      <c r="G284" s="221" t="s">
        <v>376</v>
      </c>
      <c r="H284" s="222">
        <v>4</v>
      </c>
      <c r="I284" s="223"/>
      <c r="J284" s="222">
        <f>ROUND(I284*H284,0)</f>
        <v>0</v>
      </c>
      <c r="K284" s="220" t="s">
        <v>1</v>
      </c>
      <c r="L284" s="44"/>
      <c r="M284" s="224" t="s">
        <v>1</v>
      </c>
      <c r="N284" s="225" t="s">
        <v>39</v>
      </c>
      <c r="O284" s="91"/>
      <c r="P284" s="226">
        <f>O284*H284</f>
        <v>0</v>
      </c>
      <c r="Q284" s="226">
        <v>0</v>
      </c>
      <c r="R284" s="226">
        <f>Q284*H284</f>
        <v>0</v>
      </c>
      <c r="S284" s="226">
        <v>0</v>
      </c>
      <c r="T284" s="227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8" t="s">
        <v>133</v>
      </c>
      <c r="AT284" s="228" t="s">
        <v>128</v>
      </c>
      <c r="AU284" s="228" t="s">
        <v>83</v>
      </c>
      <c r="AY284" s="17" t="s">
        <v>126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7" t="s">
        <v>8</v>
      </c>
      <c r="BK284" s="229">
        <f>ROUND(I284*H284,0)</f>
        <v>0</v>
      </c>
      <c r="BL284" s="17" t="s">
        <v>133</v>
      </c>
      <c r="BM284" s="228" t="s">
        <v>1191</v>
      </c>
    </row>
    <row r="285" s="2" customFormat="1" ht="16.5" customHeight="1">
      <c r="A285" s="38"/>
      <c r="B285" s="39"/>
      <c r="C285" s="218" t="s">
        <v>558</v>
      </c>
      <c r="D285" s="218" t="s">
        <v>128</v>
      </c>
      <c r="E285" s="219" t="s">
        <v>1192</v>
      </c>
      <c r="F285" s="220" t="s">
        <v>1193</v>
      </c>
      <c r="G285" s="221" t="s">
        <v>376</v>
      </c>
      <c r="H285" s="222">
        <v>1</v>
      </c>
      <c r="I285" s="223"/>
      <c r="J285" s="222">
        <f>ROUND(I285*H285,0)</f>
        <v>0</v>
      </c>
      <c r="K285" s="220" t="s">
        <v>1</v>
      </c>
      <c r="L285" s="44"/>
      <c r="M285" s="224" t="s">
        <v>1</v>
      </c>
      <c r="N285" s="225" t="s">
        <v>39</v>
      </c>
      <c r="O285" s="91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7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8" t="s">
        <v>133</v>
      </c>
      <c r="AT285" s="228" t="s">
        <v>128</v>
      </c>
      <c r="AU285" s="228" t="s">
        <v>83</v>
      </c>
      <c r="AY285" s="17" t="s">
        <v>126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7" t="s">
        <v>8</v>
      </c>
      <c r="BK285" s="229">
        <f>ROUND(I285*H285,0)</f>
        <v>0</v>
      </c>
      <c r="BL285" s="17" t="s">
        <v>133</v>
      </c>
      <c r="BM285" s="228" t="s">
        <v>1194</v>
      </c>
    </row>
    <row r="286" s="2" customFormat="1" ht="16.5" customHeight="1">
      <c r="A286" s="38"/>
      <c r="B286" s="39"/>
      <c r="C286" s="218" t="s">
        <v>562</v>
      </c>
      <c r="D286" s="218" t="s">
        <v>128</v>
      </c>
      <c r="E286" s="219" t="s">
        <v>1195</v>
      </c>
      <c r="F286" s="220" t="s">
        <v>1196</v>
      </c>
      <c r="G286" s="221" t="s">
        <v>376</v>
      </c>
      <c r="H286" s="222">
        <v>4</v>
      </c>
      <c r="I286" s="223"/>
      <c r="J286" s="222">
        <f>ROUND(I286*H286,0)</f>
        <v>0</v>
      </c>
      <c r="K286" s="220" t="s">
        <v>1</v>
      </c>
      <c r="L286" s="44"/>
      <c r="M286" s="224" t="s">
        <v>1</v>
      </c>
      <c r="N286" s="225" t="s">
        <v>39</v>
      </c>
      <c r="O286" s="91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8" t="s">
        <v>133</v>
      </c>
      <c r="AT286" s="228" t="s">
        <v>128</v>
      </c>
      <c r="AU286" s="228" t="s">
        <v>83</v>
      </c>
      <c r="AY286" s="17" t="s">
        <v>126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7" t="s">
        <v>8</v>
      </c>
      <c r="BK286" s="229">
        <f>ROUND(I286*H286,0)</f>
        <v>0</v>
      </c>
      <c r="BL286" s="17" t="s">
        <v>133</v>
      </c>
      <c r="BM286" s="228" t="s">
        <v>1197</v>
      </c>
    </row>
    <row r="287" s="2" customFormat="1" ht="16.5" customHeight="1">
      <c r="A287" s="38"/>
      <c r="B287" s="39"/>
      <c r="C287" s="218" t="s">
        <v>566</v>
      </c>
      <c r="D287" s="218" t="s">
        <v>128</v>
      </c>
      <c r="E287" s="219" t="s">
        <v>1198</v>
      </c>
      <c r="F287" s="220" t="s">
        <v>1199</v>
      </c>
      <c r="G287" s="221" t="s">
        <v>376</v>
      </c>
      <c r="H287" s="222">
        <v>1</v>
      </c>
      <c r="I287" s="223"/>
      <c r="J287" s="222">
        <f>ROUND(I287*H287,0)</f>
        <v>0</v>
      </c>
      <c r="K287" s="220" t="s">
        <v>1</v>
      </c>
      <c r="L287" s="44"/>
      <c r="M287" s="224" t="s">
        <v>1</v>
      </c>
      <c r="N287" s="225" t="s">
        <v>39</v>
      </c>
      <c r="O287" s="91"/>
      <c r="P287" s="226">
        <f>O287*H287</f>
        <v>0</v>
      </c>
      <c r="Q287" s="226">
        <v>0</v>
      </c>
      <c r="R287" s="226">
        <f>Q287*H287</f>
        <v>0</v>
      </c>
      <c r="S287" s="226">
        <v>0</v>
      </c>
      <c r="T287" s="227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8" t="s">
        <v>133</v>
      </c>
      <c r="AT287" s="228" t="s">
        <v>128</v>
      </c>
      <c r="AU287" s="228" t="s">
        <v>83</v>
      </c>
      <c r="AY287" s="17" t="s">
        <v>126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7" t="s">
        <v>8</v>
      </c>
      <c r="BK287" s="229">
        <f>ROUND(I287*H287,0)</f>
        <v>0</v>
      </c>
      <c r="BL287" s="17" t="s">
        <v>133</v>
      </c>
      <c r="BM287" s="228" t="s">
        <v>1200</v>
      </c>
    </row>
    <row r="288" s="2" customFormat="1" ht="16.5" customHeight="1">
      <c r="A288" s="38"/>
      <c r="B288" s="39"/>
      <c r="C288" s="218" t="s">
        <v>570</v>
      </c>
      <c r="D288" s="218" t="s">
        <v>128</v>
      </c>
      <c r="E288" s="219" t="s">
        <v>1201</v>
      </c>
      <c r="F288" s="220" t="s">
        <v>1202</v>
      </c>
      <c r="G288" s="221" t="s">
        <v>376</v>
      </c>
      <c r="H288" s="222">
        <v>5</v>
      </c>
      <c r="I288" s="223"/>
      <c r="J288" s="222">
        <f>ROUND(I288*H288,0)</f>
        <v>0</v>
      </c>
      <c r="K288" s="220" t="s">
        <v>1</v>
      </c>
      <c r="L288" s="44"/>
      <c r="M288" s="224" t="s">
        <v>1</v>
      </c>
      <c r="N288" s="225" t="s">
        <v>39</v>
      </c>
      <c r="O288" s="91"/>
      <c r="P288" s="226">
        <f>O288*H288</f>
        <v>0</v>
      </c>
      <c r="Q288" s="226">
        <v>0</v>
      </c>
      <c r="R288" s="226">
        <f>Q288*H288</f>
        <v>0</v>
      </c>
      <c r="S288" s="226">
        <v>0</v>
      </c>
      <c r="T288" s="227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8" t="s">
        <v>133</v>
      </c>
      <c r="AT288" s="228" t="s">
        <v>128</v>
      </c>
      <c r="AU288" s="228" t="s">
        <v>83</v>
      </c>
      <c r="AY288" s="17" t="s">
        <v>126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7" t="s">
        <v>8</v>
      </c>
      <c r="BK288" s="229">
        <f>ROUND(I288*H288,0)</f>
        <v>0</v>
      </c>
      <c r="BL288" s="17" t="s">
        <v>133</v>
      </c>
      <c r="BM288" s="228" t="s">
        <v>1203</v>
      </c>
    </row>
    <row r="289" s="2" customFormat="1" ht="16.5" customHeight="1">
      <c r="A289" s="38"/>
      <c r="B289" s="39"/>
      <c r="C289" s="218" t="s">
        <v>574</v>
      </c>
      <c r="D289" s="218" t="s">
        <v>128</v>
      </c>
      <c r="E289" s="219" t="s">
        <v>1204</v>
      </c>
      <c r="F289" s="220" t="s">
        <v>1205</v>
      </c>
      <c r="G289" s="221" t="s">
        <v>827</v>
      </c>
      <c r="H289" s="222">
        <v>1</v>
      </c>
      <c r="I289" s="223"/>
      <c r="J289" s="222">
        <f>ROUND(I289*H289,0)</f>
        <v>0</v>
      </c>
      <c r="K289" s="220" t="s">
        <v>1</v>
      </c>
      <c r="L289" s="44"/>
      <c r="M289" s="224" t="s">
        <v>1</v>
      </c>
      <c r="N289" s="225" t="s">
        <v>39</v>
      </c>
      <c r="O289" s="91"/>
      <c r="P289" s="226">
        <f>O289*H289</f>
        <v>0</v>
      </c>
      <c r="Q289" s="226">
        <v>0</v>
      </c>
      <c r="R289" s="226">
        <f>Q289*H289</f>
        <v>0</v>
      </c>
      <c r="S289" s="226">
        <v>0</v>
      </c>
      <c r="T289" s="227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8" t="s">
        <v>133</v>
      </c>
      <c r="AT289" s="228" t="s">
        <v>128</v>
      </c>
      <c r="AU289" s="228" t="s">
        <v>83</v>
      </c>
      <c r="AY289" s="17" t="s">
        <v>126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7" t="s">
        <v>8</v>
      </c>
      <c r="BK289" s="229">
        <f>ROUND(I289*H289,0)</f>
        <v>0</v>
      </c>
      <c r="BL289" s="17" t="s">
        <v>133</v>
      </c>
      <c r="BM289" s="228" t="s">
        <v>1206</v>
      </c>
    </row>
    <row r="290" s="2" customFormat="1" ht="16.5" customHeight="1">
      <c r="A290" s="38"/>
      <c r="B290" s="39"/>
      <c r="C290" s="218" t="s">
        <v>578</v>
      </c>
      <c r="D290" s="218" t="s">
        <v>128</v>
      </c>
      <c r="E290" s="219" t="s">
        <v>1207</v>
      </c>
      <c r="F290" s="220" t="s">
        <v>1208</v>
      </c>
      <c r="G290" s="221" t="s">
        <v>827</v>
      </c>
      <c r="H290" s="222">
        <v>1</v>
      </c>
      <c r="I290" s="223"/>
      <c r="J290" s="222">
        <f>ROUND(I290*H290,0)</f>
        <v>0</v>
      </c>
      <c r="K290" s="220" t="s">
        <v>1</v>
      </c>
      <c r="L290" s="44"/>
      <c r="M290" s="224" t="s">
        <v>1</v>
      </c>
      <c r="N290" s="225" t="s">
        <v>39</v>
      </c>
      <c r="O290" s="91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8" t="s">
        <v>133</v>
      </c>
      <c r="AT290" s="228" t="s">
        <v>128</v>
      </c>
      <c r="AU290" s="228" t="s">
        <v>83</v>
      </c>
      <c r="AY290" s="17" t="s">
        <v>126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7" t="s">
        <v>8</v>
      </c>
      <c r="BK290" s="229">
        <f>ROUND(I290*H290,0)</f>
        <v>0</v>
      </c>
      <c r="BL290" s="17" t="s">
        <v>133</v>
      </c>
      <c r="BM290" s="228" t="s">
        <v>1209</v>
      </c>
    </row>
    <row r="291" s="2" customFormat="1" ht="16.5" customHeight="1">
      <c r="A291" s="38"/>
      <c r="B291" s="39"/>
      <c r="C291" s="218" t="s">
        <v>583</v>
      </c>
      <c r="D291" s="218" t="s">
        <v>128</v>
      </c>
      <c r="E291" s="219" t="s">
        <v>1210</v>
      </c>
      <c r="F291" s="220" t="s">
        <v>1211</v>
      </c>
      <c r="G291" s="221" t="s">
        <v>827</v>
      </c>
      <c r="H291" s="222">
        <v>1</v>
      </c>
      <c r="I291" s="223"/>
      <c r="J291" s="222">
        <f>ROUND(I291*H291,0)</f>
        <v>0</v>
      </c>
      <c r="K291" s="220" t="s">
        <v>1</v>
      </c>
      <c r="L291" s="44"/>
      <c r="M291" s="224" t="s">
        <v>1</v>
      </c>
      <c r="N291" s="225" t="s">
        <v>39</v>
      </c>
      <c r="O291" s="91"/>
      <c r="P291" s="226">
        <f>O291*H291</f>
        <v>0</v>
      </c>
      <c r="Q291" s="226">
        <v>0</v>
      </c>
      <c r="R291" s="226">
        <f>Q291*H291</f>
        <v>0</v>
      </c>
      <c r="S291" s="226">
        <v>0</v>
      </c>
      <c r="T291" s="227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8" t="s">
        <v>133</v>
      </c>
      <c r="AT291" s="228" t="s">
        <v>128</v>
      </c>
      <c r="AU291" s="228" t="s">
        <v>83</v>
      </c>
      <c r="AY291" s="17" t="s">
        <v>126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7" t="s">
        <v>8</v>
      </c>
      <c r="BK291" s="229">
        <f>ROUND(I291*H291,0)</f>
        <v>0</v>
      </c>
      <c r="BL291" s="17" t="s">
        <v>133</v>
      </c>
      <c r="BM291" s="228" t="s">
        <v>1212</v>
      </c>
    </row>
    <row r="292" s="12" customFormat="1" ht="22.8" customHeight="1">
      <c r="A292" s="12"/>
      <c r="B292" s="202"/>
      <c r="C292" s="203"/>
      <c r="D292" s="204" t="s">
        <v>73</v>
      </c>
      <c r="E292" s="216" t="s">
        <v>526</v>
      </c>
      <c r="F292" s="216" t="s">
        <v>527</v>
      </c>
      <c r="G292" s="203"/>
      <c r="H292" s="203"/>
      <c r="I292" s="206"/>
      <c r="J292" s="217">
        <f>BK292</f>
        <v>0</v>
      </c>
      <c r="K292" s="203"/>
      <c r="L292" s="208"/>
      <c r="M292" s="209"/>
      <c r="N292" s="210"/>
      <c r="O292" s="210"/>
      <c r="P292" s="211">
        <f>P293</f>
        <v>0</v>
      </c>
      <c r="Q292" s="210"/>
      <c r="R292" s="211">
        <f>R293</f>
        <v>0</v>
      </c>
      <c r="S292" s="210"/>
      <c r="T292" s="212">
        <f>T293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3" t="s">
        <v>8</v>
      </c>
      <c r="AT292" s="214" t="s">
        <v>73</v>
      </c>
      <c r="AU292" s="214" t="s">
        <v>8</v>
      </c>
      <c r="AY292" s="213" t="s">
        <v>126</v>
      </c>
      <c r="BK292" s="215">
        <f>BK293</f>
        <v>0</v>
      </c>
    </row>
    <row r="293" s="2" customFormat="1" ht="21.75" customHeight="1">
      <c r="A293" s="38"/>
      <c r="B293" s="39"/>
      <c r="C293" s="218" t="s">
        <v>587</v>
      </c>
      <c r="D293" s="218" t="s">
        <v>128</v>
      </c>
      <c r="E293" s="219" t="s">
        <v>1213</v>
      </c>
      <c r="F293" s="220" t="s">
        <v>1214</v>
      </c>
      <c r="G293" s="221" t="s">
        <v>216</v>
      </c>
      <c r="H293" s="222">
        <v>341.01999999999998</v>
      </c>
      <c r="I293" s="223"/>
      <c r="J293" s="222">
        <f>ROUND(I293*H293,0)</f>
        <v>0</v>
      </c>
      <c r="K293" s="220" t="s">
        <v>132</v>
      </c>
      <c r="L293" s="44"/>
      <c r="M293" s="224" t="s">
        <v>1</v>
      </c>
      <c r="N293" s="225" t="s">
        <v>39</v>
      </c>
      <c r="O293" s="91"/>
      <c r="P293" s="226">
        <f>O293*H293</f>
        <v>0</v>
      </c>
      <c r="Q293" s="226">
        <v>0</v>
      </c>
      <c r="R293" s="226">
        <f>Q293*H293</f>
        <v>0</v>
      </c>
      <c r="S293" s="226">
        <v>0</v>
      </c>
      <c r="T293" s="227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8" t="s">
        <v>133</v>
      </c>
      <c r="AT293" s="228" t="s">
        <v>128</v>
      </c>
      <c r="AU293" s="228" t="s">
        <v>83</v>
      </c>
      <c r="AY293" s="17" t="s">
        <v>126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7" t="s">
        <v>8</v>
      </c>
      <c r="BK293" s="229">
        <f>ROUND(I293*H293,0)</f>
        <v>0</v>
      </c>
      <c r="BL293" s="17" t="s">
        <v>133</v>
      </c>
      <c r="BM293" s="228" t="s">
        <v>1215</v>
      </c>
    </row>
    <row r="294" s="12" customFormat="1" ht="25.92" customHeight="1">
      <c r="A294" s="12"/>
      <c r="B294" s="202"/>
      <c r="C294" s="203"/>
      <c r="D294" s="204" t="s">
        <v>73</v>
      </c>
      <c r="E294" s="205" t="s">
        <v>532</v>
      </c>
      <c r="F294" s="205" t="s">
        <v>533</v>
      </c>
      <c r="G294" s="203"/>
      <c r="H294" s="203"/>
      <c r="I294" s="206"/>
      <c r="J294" s="207">
        <f>BK294</f>
        <v>0</v>
      </c>
      <c r="K294" s="203"/>
      <c r="L294" s="208"/>
      <c r="M294" s="209"/>
      <c r="N294" s="210"/>
      <c r="O294" s="210"/>
      <c r="P294" s="211">
        <f>P295+P301+P306+P373+P375+P395+P408+P414+P428</f>
        <v>0</v>
      </c>
      <c r="Q294" s="210"/>
      <c r="R294" s="211">
        <f>R295+R301+R306+R373+R375+R395+R408+R414+R428</f>
        <v>1.1415788</v>
      </c>
      <c r="S294" s="210"/>
      <c r="T294" s="212">
        <f>T295+T301+T306+T373+T375+T395+T408+T414+T428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3" t="s">
        <v>83</v>
      </c>
      <c r="AT294" s="214" t="s">
        <v>73</v>
      </c>
      <c r="AU294" s="214" t="s">
        <v>74</v>
      </c>
      <c r="AY294" s="213" t="s">
        <v>126</v>
      </c>
      <c r="BK294" s="215">
        <f>BK295+BK301+BK306+BK373+BK375+BK395+BK408+BK414+BK428</f>
        <v>0</v>
      </c>
    </row>
    <row r="295" s="12" customFormat="1" ht="22.8" customHeight="1">
      <c r="A295" s="12"/>
      <c r="B295" s="202"/>
      <c r="C295" s="203"/>
      <c r="D295" s="204" t="s">
        <v>73</v>
      </c>
      <c r="E295" s="216" t="s">
        <v>1216</v>
      </c>
      <c r="F295" s="216" t="s">
        <v>1217</v>
      </c>
      <c r="G295" s="203"/>
      <c r="H295" s="203"/>
      <c r="I295" s="206"/>
      <c r="J295" s="217">
        <f>BK295</f>
        <v>0</v>
      </c>
      <c r="K295" s="203"/>
      <c r="L295" s="208"/>
      <c r="M295" s="209"/>
      <c r="N295" s="210"/>
      <c r="O295" s="210"/>
      <c r="P295" s="211">
        <f>SUM(P296:P300)</f>
        <v>0</v>
      </c>
      <c r="Q295" s="210"/>
      <c r="R295" s="211">
        <f>SUM(R296:R300)</f>
        <v>0.22500000000000001</v>
      </c>
      <c r="S295" s="210"/>
      <c r="T295" s="212">
        <f>SUM(T296:T300)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3" t="s">
        <v>83</v>
      </c>
      <c r="AT295" s="214" t="s">
        <v>73</v>
      </c>
      <c r="AU295" s="214" t="s">
        <v>8</v>
      </c>
      <c r="AY295" s="213" t="s">
        <v>126</v>
      </c>
      <c r="BK295" s="215">
        <f>SUM(BK296:BK300)</f>
        <v>0</v>
      </c>
    </row>
    <row r="296" s="2" customFormat="1" ht="33" customHeight="1">
      <c r="A296" s="38"/>
      <c r="B296" s="39"/>
      <c r="C296" s="218" t="s">
        <v>591</v>
      </c>
      <c r="D296" s="218" t="s">
        <v>128</v>
      </c>
      <c r="E296" s="219" t="s">
        <v>1218</v>
      </c>
      <c r="F296" s="220" t="s">
        <v>1219</v>
      </c>
      <c r="G296" s="221" t="s">
        <v>179</v>
      </c>
      <c r="H296" s="222">
        <v>90</v>
      </c>
      <c r="I296" s="223"/>
      <c r="J296" s="222">
        <f>ROUND(I296*H296,0)</f>
        <v>0</v>
      </c>
      <c r="K296" s="220" t="s">
        <v>132</v>
      </c>
      <c r="L296" s="44"/>
      <c r="M296" s="224" t="s">
        <v>1</v>
      </c>
      <c r="N296" s="225" t="s">
        <v>39</v>
      </c>
      <c r="O296" s="91"/>
      <c r="P296" s="226">
        <f>O296*H296</f>
        <v>0</v>
      </c>
      <c r="Q296" s="226">
        <v>0</v>
      </c>
      <c r="R296" s="226">
        <f>Q296*H296</f>
        <v>0</v>
      </c>
      <c r="S296" s="226">
        <v>0</v>
      </c>
      <c r="T296" s="227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8" t="s">
        <v>219</v>
      </c>
      <c r="AT296" s="228" t="s">
        <v>128</v>
      </c>
      <c r="AU296" s="228" t="s">
        <v>83</v>
      </c>
      <c r="AY296" s="17" t="s">
        <v>126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7" t="s">
        <v>8</v>
      </c>
      <c r="BK296" s="229">
        <f>ROUND(I296*H296,0)</f>
        <v>0</v>
      </c>
      <c r="BL296" s="17" t="s">
        <v>219</v>
      </c>
      <c r="BM296" s="228" t="s">
        <v>1220</v>
      </c>
    </row>
    <row r="297" s="13" customFormat="1">
      <c r="A297" s="13"/>
      <c r="B297" s="230"/>
      <c r="C297" s="231"/>
      <c r="D297" s="232" t="s">
        <v>135</v>
      </c>
      <c r="E297" s="233" t="s">
        <v>1</v>
      </c>
      <c r="F297" s="234" t="s">
        <v>1221</v>
      </c>
      <c r="G297" s="231"/>
      <c r="H297" s="235">
        <v>90</v>
      </c>
      <c r="I297" s="236"/>
      <c r="J297" s="231"/>
      <c r="K297" s="231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135</v>
      </c>
      <c r="AU297" s="241" t="s">
        <v>83</v>
      </c>
      <c r="AV297" s="13" t="s">
        <v>83</v>
      </c>
      <c r="AW297" s="13" t="s">
        <v>31</v>
      </c>
      <c r="AX297" s="13" t="s">
        <v>8</v>
      </c>
      <c r="AY297" s="241" t="s">
        <v>126</v>
      </c>
    </row>
    <row r="298" s="2" customFormat="1" ht="16.5" customHeight="1">
      <c r="A298" s="38"/>
      <c r="B298" s="39"/>
      <c r="C298" s="263" t="s">
        <v>595</v>
      </c>
      <c r="D298" s="263" t="s">
        <v>171</v>
      </c>
      <c r="E298" s="264" t="s">
        <v>1222</v>
      </c>
      <c r="F298" s="265" t="s">
        <v>1223</v>
      </c>
      <c r="G298" s="266" t="s">
        <v>995</v>
      </c>
      <c r="H298" s="267">
        <v>225</v>
      </c>
      <c r="I298" s="268"/>
      <c r="J298" s="267">
        <f>ROUND(I298*H298,0)</f>
        <v>0</v>
      </c>
      <c r="K298" s="265" t="s">
        <v>132</v>
      </c>
      <c r="L298" s="269"/>
      <c r="M298" s="270" t="s">
        <v>1</v>
      </c>
      <c r="N298" s="271" t="s">
        <v>39</v>
      </c>
      <c r="O298" s="91"/>
      <c r="P298" s="226">
        <f>O298*H298</f>
        <v>0</v>
      </c>
      <c r="Q298" s="226">
        <v>0.001</v>
      </c>
      <c r="R298" s="226">
        <f>Q298*H298</f>
        <v>0.22500000000000001</v>
      </c>
      <c r="S298" s="226">
        <v>0</v>
      </c>
      <c r="T298" s="227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8" t="s">
        <v>315</v>
      </c>
      <c r="AT298" s="228" t="s">
        <v>171</v>
      </c>
      <c r="AU298" s="228" t="s">
        <v>83</v>
      </c>
      <c r="AY298" s="17" t="s">
        <v>126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7" t="s">
        <v>8</v>
      </c>
      <c r="BK298" s="229">
        <f>ROUND(I298*H298,0)</f>
        <v>0</v>
      </c>
      <c r="BL298" s="17" t="s">
        <v>219</v>
      </c>
      <c r="BM298" s="228" t="s">
        <v>1224</v>
      </c>
    </row>
    <row r="299" s="13" customFormat="1">
      <c r="A299" s="13"/>
      <c r="B299" s="230"/>
      <c r="C299" s="231"/>
      <c r="D299" s="232" t="s">
        <v>135</v>
      </c>
      <c r="E299" s="233" t="s">
        <v>1</v>
      </c>
      <c r="F299" s="234" t="s">
        <v>1225</v>
      </c>
      <c r="G299" s="231"/>
      <c r="H299" s="235">
        <v>225</v>
      </c>
      <c r="I299" s="236"/>
      <c r="J299" s="231"/>
      <c r="K299" s="231"/>
      <c r="L299" s="237"/>
      <c r="M299" s="238"/>
      <c r="N299" s="239"/>
      <c r="O299" s="239"/>
      <c r="P299" s="239"/>
      <c r="Q299" s="239"/>
      <c r="R299" s="239"/>
      <c r="S299" s="239"/>
      <c r="T299" s="24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1" t="s">
        <v>135</v>
      </c>
      <c r="AU299" s="241" t="s">
        <v>83</v>
      </c>
      <c r="AV299" s="13" t="s">
        <v>83</v>
      </c>
      <c r="AW299" s="13" t="s">
        <v>31</v>
      </c>
      <c r="AX299" s="13" t="s">
        <v>8</v>
      </c>
      <c r="AY299" s="241" t="s">
        <v>126</v>
      </c>
    </row>
    <row r="300" s="2" customFormat="1" ht="24.15" customHeight="1">
      <c r="A300" s="38"/>
      <c r="B300" s="39"/>
      <c r="C300" s="218" t="s">
        <v>599</v>
      </c>
      <c r="D300" s="218" t="s">
        <v>128</v>
      </c>
      <c r="E300" s="219" t="s">
        <v>1226</v>
      </c>
      <c r="F300" s="220" t="s">
        <v>1227</v>
      </c>
      <c r="G300" s="221" t="s">
        <v>216</v>
      </c>
      <c r="H300" s="222">
        <v>0.23000000000000001</v>
      </c>
      <c r="I300" s="223"/>
      <c r="J300" s="222">
        <f>ROUND(I300*H300,0)</f>
        <v>0</v>
      </c>
      <c r="K300" s="220" t="s">
        <v>132</v>
      </c>
      <c r="L300" s="44"/>
      <c r="M300" s="224" t="s">
        <v>1</v>
      </c>
      <c r="N300" s="225" t="s">
        <v>39</v>
      </c>
      <c r="O300" s="91"/>
      <c r="P300" s="226">
        <f>O300*H300</f>
        <v>0</v>
      </c>
      <c r="Q300" s="226">
        <v>0</v>
      </c>
      <c r="R300" s="226">
        <f>Q300*H300</f>
        <v>0</v>
      </c>
      <c r="S300" s="226">
        <v>0</v>
      </c>
      <c r="T300" s="227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8" t="s">
        <v>219</v>
      </c>
      <c r="AT300" s="228" t="s">
        <v>128</v>
      </c>
      <c r="AU300" s="228" t="s">
        <v>83</v>
      </c>
      <c r="AY300" s="17" t="s">
        <v>126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7" t="s">
        <v>8</v>
      </c>
      <c r="BK300" s="229">
        <f>ROUND(I300*H300,0)</f>
        <v>0</v>
      </c>
      <c r="BL300" s="17" t="s">
        <v>219</v>
      </c>
      <c r="BM300" s="228" t="s">
        <v>1228</v>
      </c>
    </row>
    <row r="301" s="12" customFormat="1" ht="22.8" customHeight="1">
      <c r="A301" s="12"/>
      <c r="B301" s="202"/>
      <c r="C301" s="203"/>
      <c r="D301" s="204" t="s">
        <v>73</v>
      </c>
      <c r="E301" s="216" t="s">
        <v>1229</v>
      </c>
      <c r="F301" s="216" t="s">
        <v>1230</v>
      </c>
      <c r="G301" s="203"/>
      <c r="H301" s="203"/>
      <c r="I301" s="206"/>
      <c r="J301" s="217">
        <f>BK301</f>
        <v>0</v>
      </c>
      <c r="K301" s="203"/>
      <c r="L301" s="208"/>
      <c r="M301" s="209"/>
      <c r="N301" s="210"/>
      <c r="O301" s="210"/>
      <c r="P301" s="211">
        <f>SUM(P302:P305)</f>
        <v>0</v>
      </c>
      <c r="Q301" s="210"/>
      <c r="R301" s="211">
        <f>SUM(R302:R305)</f>
        <v>0.12870000000000001</v>
      </c>
      <c r="S301" s="210"/>
      <c r="T301" s="212">
        <f>SUM(T302:T305)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3" t="s">
        <v>83</v>
      </c>
      <c r="AT301" s="214" t="s">
        <v>73</v>
      </c>
      <c r="AU301" s="214" t="s">
        <v>8</v>
      </c>
      <c r="AY301" s="213" t="s">
        <v>126</v>
      </c>
      <c r="BK301" s="215">
        <f>SUM(BK302:BK305)</f>
        <v>0</v>
      </c>
    </row>
    <row r="302" s="2" customFormat="1" ht="24.15" customHeight="1">
      <c r="A302" s="38"/>
      <c r="B302" s="39"/>
      <c r="C302" s="218" t="s">
        <v>603</v>
      </c>
      <c r="D302" s="218" t="s">
        <v>128</v>
      </c>
      <c r="E302" s="219" t="s">
        <v>1231</v>
      </c>
      <c r="F302" s="220" t="s">
        <v>1232</v>
      </c>
      <c r="G302" s="221" t="s">
        <v>179</v>
      </c>
      <c r="H302" s="222">
        <v>19.5</v>
      </c>
      <c r="I302" s="223"/>
      <c r="J302" s="222">
        <f>ROUND(I302*H302,0)</f>
        <v>0</v>
      </c>
      <c r="K302" s="220" t="s">
        <v>132</v>
      </c>
      <c r="L302" s="44"/>
      <c r="M302" s="224" t="s">
        <v>1</v>
      </c>
      <c r="N302" s="225" t="s">
        <v>39</v>
      </c>
      <c r="O302" s="91"/>
      <c r="P302" s="226">
        <f>O302*H302</f>
        <v>0</v>
      </c>
      <c r="Q302" s="226">
        <v>0</v>
      </c>
      <c r="R302" s="226">
        <f>Q302*H302</f>
        <v>0</v>
      </c>
      <c r="S302" s="226">
        <v>0</v>
      </c>
      <c r="T302" s="227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8" t="s">
        <v>219</v>
      </c>
      <c r="AT302" s="228" t="s">
        <v>128</v>
      </c>
      <c r="AU302" s="228" t="s">
        <v>83</v>
      </c>
      <c r="AY302" s="17" t="s">
        <v>126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17" t="s">
        <v>8</v>
      </c>
      <c r="BK302" s="229">
        <f>ROUND(I302*H302,0)</f>
        <v>0</v>
      </c>
      <c r="BL302" s="17" t="s">
        <v>219</v>
      </c>
      <c r="BM302" s="228" t="s">
        <v>1233</v>
      </c>
    </row>
    <row r="303" s="2" customFormat="1" ht="24.15" customHeight="1">
      <c r="A303" s="38"/>
      <c r="B303" s="39"/>
      <c r="C303" s="263" t="s">
        <v>607</v>
      </c>
      <c r="D303" s="263" t="s">
        <v>171</v>
      </c>
      <c r="E303" s="264" t="s">
        <v>1234</v>
      </c>
      <c r="F303" s="265" t="s">
        <v>1235</v>
      </c>
      <c r="G303" s="266" t="s">
        <v>179</v>
      </c>
      <c r="H303" s="267">
        <v>21.449999999999999</v>
      </c>
      <c r="I303" s="268"/>
      <c r="J303" s="267">
        <f>ROUND(I303*H303,0)</f>
        <v>0</v>
      </c>
      <c r="K303" s="265" t="s">
        <v>132</v>
      </c>
      <c r="L303" s="269"/>
      <c r="M303" s="270" t="s">
        <v>1</v>
      </c>
      <c r="N303" s="271" t="s">
        <v>39</v>
      </c>
      <c r="O303" s="91"/>
      <c r="P303" s="226">
        <f>O303*H303</f>
        <v>0</v>
      </c>
      <c r="Q303" s="226">
        <v>0.0060000000000000001</v>
      </c>
      <c r="R303" s="226">
        <f>Q303*H303</f>
        <v>0.12870000000000001</v>
      </c>
      <c r="S303" s="226">
        <v>0</v>
      </c>
      <c r="T303" s="227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8" t="s">
        <v>315</v>
      </c>
      <c r="AT303" s="228" t="s">
        <v>171</v>
      </c>
      <c r="AU303" s="228" t="s">
        <v>83</v>
      </c>
      <c r="AY303" s="17" t="s">
        <v>126</v>
      </c>
      <c r="BE303" s="229">
        <f>IF(N303="základní",J303,0)</f>
        <v>0</v>
      </c>
      <c r="BF303" s="229">
        <f>IF(N303="snížená",J303,0)</f>
        <v>0</v>
      </c>
      <c r="BG303" s="229">
        <f>IF(N303="zákl. přenesená",J303,0)</f>
        <v>0</v>
      </c>
      <c r="BH303" s="229">
        <f>IF(N303="sníž. přenesená",J303,0)</f>
        <v>0</v>
      </c>
      <c r="BI303" s="229">
        <f>IF(N303="nulová",J303,0)</f>
        <v>0</v>
      </c>
      <c r="BJ303" s="17" t="s">
        <v>8</v>
      </c>
      <c r="BK303" s="229">
        <f>ROUND(I303*H303,0)</f>
        <v>0</v>
      </c>
      <c r="BL303" s="17" t="s">
        <v>219</v>
      </c>
      <c r="BM303" s="228" t="s">
        <v>1236</v>
      </c>
    </row>
    <row r="304" s="13" customFormat="1">
      <c r="A304" s="13"/>
      <c r="B304" s="230"/>
      <c r="C304" s="231"/>
      <c r="D304" s="232" t="s">
        <v>135</v>
      </c>
      <c r="E304" s="233" t="s">
        <v>1</v>
      </c>
      <c r="F304" s="234" t="s">
        <v>1237</v>
      </c>
      <c r="G304" s="231"/>
      <c r="H304" s="235">
        <v>21.449999999999999</v>
      </c>
      <c r="I304" s="236"/>
      <c r="J304" s="231"/>
      <c r="K304" s="231"/>
      <c r="L304" s="237"/>
      <c r="M304" s="238"/>
      <c r="N304" s="239"/>
      <c r="O304" s="239"/>
      <c r="P304" s="239"/>
      <c r="Q304" s="239"/>
      <c r="R304" s="239"/>
      <c r="S304" s="239"/>
      <c r="T304" s="24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1" t="s">
        <v>135</v>
      </c>
      <c r="AU304" s="241" t="s">
        <v>83</v>
      </c>
      <c r="AV304" s="13" t="s">
        <v>83</v>
      </c>
      <c r="AW304" s="13" t="s">
        <v>31</v>
      </c>
      <c r="AX304" s="13" t="s">
        <v>8</v>
      </c>
      <c r="AY304" s="241" t="s">
        <v>126</v>
      </c>
    </row>
    <row r="305" s="2" customFormat="1" ht="24.15" customHeight="1">
      <c r="A305" s="38"/>
      <c r="B305" s="39"/>
      <c r="C305" s="218" t="s">
        <v>611</v>
      </c>
      <c r="D305" s="218" t="s">
        <v>128</v>
      </c>
      <c r="E305" s="219" t="s">
        <v>1238</v>
      </c>
      <c r="F305" s="220" t="s">
        <v>1239</v>
      </c>
      <c r="G305" s="221" t="s">
        <v>216</v>
      </c>
      <c r="H305" s="222">
        <v>0.13</v>
      </c>
      <c r="I305" s="223"/>
      <c r="J305" s="222">
        <f>ROUND(I305*H305,0)</f>
        <v>0</v>
      </c>
      <c r="K305" s="220" t="s">
        <v>132</v>
      </c>
      <c r="L305" s="44"/>
      <c r="M305" s="224" t="s">
        <v>1</v>
      </c>
      <c r="N305" s="225" t="s">
        <v>39</v>
      </c>
      <c r="O305" s="91"/>
      <c r="P305" s="226">
        <f>O305*H305</f>
        <v>0</v>
      </c>
      <c r="Q305" s="226">
        <v>0</v>
      </c>
      <c r="R305" s="226">
        <f>Q305*H305</f>
        <v>0</v>
      </c>
      <c r="S305" s="226">
        <v>0</v>
      </c>
      <c r="T305" s="227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8" t="s">
        <v>219</v>
      </c>
      <c r="AT305" s="228" t="s">
        <v>128</v>
      </c>
      <c r="AU305" s="228" t="s">
        <v>83</v>
      </c>
      <c r="AY305" s="17" t="s">
        <v>126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17" t="s">
        <v>8</v>
      </c>
      <c r="BK305" s="229">
        <f>ROUND(I305*H305,0)</f>
        <v>0</v>
      </c>
      <c r="BL305" s="17" t="s">
        <v>219</v>
      </c>
      <c r="BM305" s="228" t="s">
        <v>1240</v>
      </c>
    </row>
    <row r="306" s="12" customFormat="1" ht="22.8" customHeight="1">
      <c r="A306" s="12"/>
      <c r="B306" s="202"/>
      <c r="C306" s="203"/>
      <c r="D306" s="204" t="s">
        <v>73</v>
      </c>
      <c r="E306" s="216" t="s">
        <v>1241</v>
      </c>
      <c r="F306" s="216" t="s">
        <v>1242</v>
      </c>
      <c r="G306" s="203"/>
      <c r="H306" s="203"/>
      <c r="I306" s="206"/>
      <c r="J306" s="217">
        <f>BK306</f>
        <v>0</v>
      </c>
      <c r="K306" s="203"/>
      <c r="L306" s="208"/>
      <c r="M306" s="209"/>
      <c r="N306" s="210"/>
      <c r="O306" s="210"/>
      <c r="P306" s="211">
        <f>SUM(P307:P372)</f>
        <v>0</v>
      </c>
      <c r="Q306" s="210"/>
      <c r="R306" s="211">
        <f>SUM(R307:R372)</f>
        <v>0</v>
      </c>
      <c r="S306" s="210"/>
      <c r="T306" s="212">
        <f>SUM(T307:T372)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3" t="s">
        <v>83</v>
      </c>
      <c r="AT306" s="214" t="s">
        <v>73</v>
      </c>
      <c r="AU306" s="214" t="s">
        <v>8</v>
      </c>
      <c r="AY306" s="213" t="s">
        <v>126</v>
      </c>
      <c r="BK306" s="215">
        <f>SUM(BK307:BK372)</f>
        <v>0</v>
      </c>
    </row>
    <row r="307" s="2" customFormat="1" ht="24.15" customHeight="1">
      <c r="A307" s="38"/>
      <c r="B307" s="39"/>
      <c r="C307" s="218" t="s">
        <v>615</v>
      </c>
      <c r="D307" s="218" t="s">
        <v>128</v>
      </c>
      <c r="E307" s="219" t="s">
        <v>537</v>
      </c>
      <c r="F307" s="220" t="s">
        <v>538</v>
      </c>
      <c r="G307" s="221" t="s">
        <v>539</v>
      </c>
      <c r="H307" s="222">
        <v>2</v>
      </c>
      <c r="I307" s="223"/>
      <c r="J307" s="222">
        <f>ROUND(I307*H307,0)</f>
        <v>0</v>
      </c>
      <c r="K307" s="220" t="s">
        <v>1</v>
      </c>
      <c r="L307" s="44"/>
      <c r="M307" s="224" t="s">
        <v>1</v>
      </c>
      <c r="N307" s="225" t="s">
        <v>39</v>
      </c>
      <c r="O307" s="91"/>
      <c r="P307" s="226">
        <f>O307*H307</f>
        <v>0</v>
      </c>
      <c r="Q307" s="226">
        <v>0</v>
      </c>
      <c r="R307" s="226">
        <f>Q307*H307</f>
        <v>0</v>
      </c>
      <c r="S307" s="226">
        <v>0</v>
      </c>
      <c r="T307" s="227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8" t="s">
        <v>133</v>
      </c>
      <c r="AT307" s="228" t="s">
        <v>128</v>
      </c>
      <c r="AU307" s="228" t="s">
        <v>83</v>
      </c>
      <c r="AY307" s="17" t="s">
        <v>126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17" t="s">
        <v>8</v>
      </c>
      <c r="BK307" s="229">
        <f>ROUND(I307*H307,0)</f>
        <v>0</v>
      </c>
      <c r="BL307" s="17" t="s">
        <v>133</v>
      </c>
      <c r="BM307" s="228" t="s">
        <v>1243</v>
      </c>
    </row>
    <row r="308" s="2" customFormat="1" ht="55.5" customHeight="1">
      <c r="A308" s="38"/>
      <c r="B308" s="39"/>
      <c r="C308" s="218" t="s">
        <v>621</v>
      </c>
      <c r="D308" s="218" t="s">
        <v>128</v>
      </c>
      <c r="E308" s="219" t="s">
        <v>1244</v>
      </c>
      <c r="F308" s="220" t="s">
        <v>1245</v>
      </c>
      <c r="G308" s="221" t="s">
        <v>581</v>
      </c>
      <c r="H308" s="222">
        <v>1</v>
      </c>
      <c r="I308" s="223"/>
      <c r="J308" s="222">
        <f>ROUND(I308*H308,0)</f>
        <v>0</v>
      </c>
      <c r="K308" s="220" t="s">
        <v>1</v>
      </c>
      <c r="L308" s="44"/>
      <c r="M308" s="224" t="s">
        <v>1</v>
      </c>
      <c r="N308" s="225" t="s">
        <v>39</v>
      </c>
      <c r="O308" s="91"/>
      <c r="P308" s="226">
        <f>O308*H308</f>
        <v>0</v>
      </c>
      <c r="Q308" s="226">
        <v>0</v>
      </c>
      <c r="R308" s="226">
        <f>Q308*H308</f>
        <v>0</v>
      </c>
      <c r="S308" s="226">
        <v>0</v>
      </c>
      <c r="T308" s="227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8" t="s">
        <v>133</v>
      </c>
      <c r="AT308" s="228" t="s">
        <v>128</v>
      </c>
      <c r="AU308" s="228" t="s">
        <v>83</v>
      </c>
      <c r="AY308" s="17" t="s">
        <v>126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7" t="s">
        <v>8</v>
      </c>
      <c r="BK308" s="229">
        <f>ROUND(I308*H308,0)</f>
        <v>0</v>
      </c>
      <c r="BL308" s="17" t="s">
        <v>133</v>
      </c>
      <c r="BM308" s="228" t="s">
        <v>1246</v>
      </c>
    </row>
    <row r="309" s="2" customFormat="1" ht="24.15" customHeight="1">
      <c r="A309" s="38"/>
      <c r="B309" s="39"/>
      <c r="C309" s="218" t="s">
        <v>623</v>
      </c>
      <c r="D309" s="218" t="s">
        <v>128</v>
      </c>
      <c r="E309" s="219" t="s">
        <v>1247</v>
      </c>
      <c r="F309" s="220" t="s">
        <v>1248</v>
      </c>
      <c r="G309" s="221" t="s">
        <v>581</v>
      </c>
      <c r="H309" s="222">
        <v>1</v>
      </c>
      <c r="I309" s="223"/>
      <c r="J309" s="222">
        <f>ROUND(I309*H309,0)</f>
        <v>0</v>
      </c>
      <c r="K309" s="220" t="s">
        <v>1</v>
      </c>
      <c r="L309" s="44"/>
      <c r="M309" s="224" t="s">
        <v>1</v>
      </c>
      <c r="N309" s="225" t="s">
        <v>39</v>
      </c>
      <c r="O309" s="91"/>
      <c r="P309" s="226">
        <f>O309*H309</f>
        <v>0</v>
      </c>
      <c r="Q309" s="226">
        <v>0</v>
      </c>
      <c r="R309" s="226">
        <f>Q309*H309</f>
        <v>0</v>
      </c>
      <c r="S309" s="226">
        <v>0</v>
      </c>
      <c r="T309" s="227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8" t="s">
        <v>133</v>
      </c>
      <c r="AT309" s="228" t="s">
        <v>128</v>
      </c>
      <c r="AU309" s="228" t="s">
        <v>83</v>
      </c>
      <c r="AY309" s="17" t="s">
        <v>126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7" t="s">
        <v>8</v>
      </c>
      <c r="BK309" s="229">
        <f>ROUND(I309*H309,0)</f>
        <v>0</v>
      </c>
      <c r="BL309" s="17" t="s">
        <v>133</v>
      </c>
      <c r="BM309" s="228" t="s">
        <v>1249</v>
      </c>
    </row>
    <row r="310" s="2" customFormat="1" ht="16.5" customHeight="1">
      <c r="A310" s="38"/>
      <c r="B310" s="39"/>
      <c r="C310" s="218" t="s">
        <v>625</v>
      </c>
      <c r="D310" s="218" t="s">
        <v>128</v>
      </c>
      <c r="E310" s="219" t="s">
        <v>1250</v>
      </c>
      <c r="F310" s="220" t="s">
        <v>1251</v>
      </c>
      <c r="G310" s="221" t="s">
        <v>581</v>
      </c>
      <c r="H310" s="222">
        <v>10</v>
      </c>
      <c r="I310" s="223"/>
      <c r="J310" s="222">
        <f>ROUND(I310*H310,0)</f>
        <v>0</v>
      </c>
      <c r="K310" s="220" t="s">
        <v>1</v>
      </c>
      <c r="L310" s="44"/>
      <c r="M310" s="224" t="s">
        <v>1</v>
      </c>
      <c r="N310" s="225" t="s">
        <v>39</v>
      </c>
      <c r="O310" s="91"/>
      <c r="P310" s="226">
        <f>O310*H310</f>
        <v>0</v>
      </c>
      <c r="Q310" s="226">
        <v>0</v>
      </c>
      <c r="R310" s="226">
        <f>Q310*H310</f>
        <v>0</v>
      </c>
      <c r="S310" s="226">
        <v>0</v>
      </c>
      <c r="T310" s="227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8" t="s">
        <v>133</v>
      </c>
      <c r="AT310" s="228" t="s">
        <v>128</v>
      </c>
      <c r="AU310" s="228" t="s">
        <v>83</v>
      </c>
      <c r="AY310" s="17" t="s">
        <v>126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7" t="s">
        <v>8</v>
      </c>
      <c r="BK310" s="229">
        <f>ROUND(I310*H310,0)</f>
        <v>0</v>
      </c>
      <c r="BL310" s="17" t="s">
        <v>133</v>
      </c>
      <c r="BM310" s="228" t="s">
        <v>1252</v>
      </c>
    </row>
    <row r="311" s="2" customFormat="1" ht="16.5" customHeight="1">
      <c r="A311" s="38"/>
      <c r="B311" s="39"/>
      <c r="C311" s="218" t="s">
        <v>627</v>
      </c>
      <c r="D311" s="218" t="s">
        <v>128</v>
      </c>
      <c r="E311" s="219" t="s">
        <v>1253</v>
      </c>
      <c r="F311" s="220" t="s">
        <v>1254</v>
      </c>
      <c r="G311" s="221" t="s">
        <v>581</v>
      </c>
      <c r="H311" s="222">
        <v>6</v>
      </c>
      <c r="I311" s="223"/>
      <c r="J311" s="222">
        <f>ROUND(I311*H311,0)</f>
        <v>0</v>
      </c>
      <c r="K311" s="220" t="s">
        <v>1</v>
      </c>
      <c r="L311" s="44"/>
      <c r="M311" s="224" t="s">
        <v>1</v>
      </c>
      <c r="N311" s="225" t="s">
        <v>39</v>
      </c>
      <c r="O311" s="91"/>
      <c r="P311" s="226">
        <f>O311*H311</f>
        <v>0</v>
      </c>
      <c r="Q311" s="226">
        <v>0</v>
      </c>
      <c r="R311" s="226">
        <f>Q311*H311</f>
        <v>0</v>
      </c>
      <c r="S311" s="226">
        <v>0</v>
      </c>
      <c r="T311" s="227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8" t="s">
        <v>133</v>
      </c>
      <c r="AT311" s="228" t="s">
        <v>128</v>
      </c>
      <c r="AU311" s="228" t="s">
        <v>83</v>
      </c>
      <c r="AY311" s="17" t="s">
        <v>126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17" t="s">
        <v>8</v>
      </c>
      <c r="BK311" s="229">
        <f>ROUND(I311*H311,0)</f>
        <v>0</v>
      </c>
      <c r="BL311" s="17" t="s">
        <v>133</v>
      </c>
      <c r="BM311" s="228" t="s">
        <v>1255</v>
      </c>
    </row>
    <row r="312" s="2" customFormat="1" ht="16.5" customHeight="1">
      <c r="A312" s="38"/>
      <c r="B312" s="39"/>
      <c r="C312" s="218" t="s">
        <v>629</v>
      </c>
      <c r="D312" s="218" t="s">
        <v>128</v>
      </c>
      <c r="E312" s="219" t="s">
        <v>1256</v>
      </c>
      <c r="F312" s="220" t="s">
        <v>1257</v>
      </c>
      <c r="G312" s="221" t="s">
        <v>581</v>
      </c>
      <c r="H312" s="222">
        <v>1</v>
      </c>
      <c r="I312" s="223"/>
      <c r="J312" s="222">
        <f>ROUND(I312*H312,0)</f>
        <v>0</v>
      </c>
      <c r="K312" s="220" t="s">
        <v>1</v>
      </c>
      <c r="L312" s="44"/>
      <c r="M312" s="224" t="s">
        <v>1</v>
      </c>
      <c r="N312" s="225" t="s">
        <v>39</v>
      </c>
      <c r="O312" s="91"/>
      <c r="P312" s="226">
        <f>O312*H312</f>
        <v>0</v>
      </c>
      <c r="Q312" s="226">
        <v>0</v>
      </c>
      <c r="R312" s="226">
        <f>Q312*H312</f>
        <v>0</v>
      </c>
      <c r="S312" s="226">
        <v>0</v>
      </c>
      <c r="T312" s="227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8" t="s">
        <v>133</v>
      </c>
      <c r="AT312" s="228" t="s">
        <v>128</v>
      </c>
      <c r="AU312" s="228" t="s">
        <v>83</v>
      </c>
      <c r="AY312" s="17" t="s">
        <v>126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7" t="s">
        <v>8</v>
      </c>
      <c r="BK312" s="229">
        <f>ROUND(I312*H312,0)</f>
        <v>0</v>
      </c>
      <c r="BL312" s="17" t="s">
        <v>133</v>
      </c>
      <c r="BM312" s="228" t="s">
        <v>1258</v>
      </c>
    </row>
    <row r="313" s="2" customFormat="1" ht="37.8" customHeight="1">
      <c r="A313" s="38"/>
      <c r="B313" s="39"/>
      <c r="C313" s="218" t="s">
        <v>631</v>
      </c>
      <c r="D313" s="218" t="s">
        <v>128</v>
      </c>
      <c r="E313" s="219" t="s">
        <v>1259</v>
      </c>
      <c r="F313" s="220" t="s">
        <v>1260</v>
      </c>
      <c r="G313" s="221" t="s">
        <v>581</v>
      </c>
      <c r="H313" s="222">
        <v>1</v>
      </c>
      <c r="I313" s="223"/>
      <c r="J313" s="222">
        <f>ROUND(I313*H313,0)</f>
        <v>0</v>
      </c>
      <c r="K313" s="220" t="s">
        <v>1</v>
      </c>
      <c r="L313" s="44"/>
      <c r="M313" s="224" t="s">
        <v>1</v>
      </c>
      <c r="N313" s="225" t="s">
        <v>39</v>
      </c>
      <c r="O313" s="91"/>
      <c r="P313" s="226">
        <f>O313*H313</f>
        <v>0</v>
      </c>
      <c r="Q313" s="226">
        <v>0</v>
      </c>
      <c r="R313" s="226">
        <f>Q313*H313</f>
        <v>0</v>
      </c>
      <c r="S313" s="226">
        <v>0</v>
      </c>
      <c r="T313" s="227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8" t="s">
        <v>133</v>
      </c>
      <c r="AT313" s="228" t="s">
        <v>128</v>
      </c>
      <c r="AU313" s="228" t="s">
        <v>83</v>
      </c>
      <c r="AY313" s="17" t="s">
        <v>126</v>
      </c>
      <c r="BE313" s="229">
        <f>IF(N313="základní",J313,0)</f>
        <v>0</v>
      </c>
      <c r="BF313" s="229">
        <f>IF(N313="snížená",J313,0)</f>
        <v>0</v>
      </c>
      <c r="BG313" s="229">
        <f>IF(N313="zákl. přenesená",J313,0)</f>
        <v>0</v>
      </c>
      <c r="BH313" s="229">
        <f>IF(N313="sníž. přenesená",J313,0)</f>
        <v>0</v>
      </c>
      <c r="BI313" s="229">
        <f>IF(N313="nulová",J313,0)</f>
        <v>0</v>
      </c>
      <c r="BJ313" s="17" t="s">
        <v>8</v>
      </c>
      <c r="BK313" s="229">
        <f>ROUND(I313*H313,0)</f>
        <v>0</v>
      </c>
      <c r="BL313" s="17" t="s">
        <v>133</v>
      </c>
      <c r="BM313" s="228" t="s">
        <v>1261</v>
      </c>
    </row>
    <row r="314" s="2" customFormat="1" ht="37.8" customHeight="1">
      <c r="A314" s="38"/>
      <c r="B314" s="39"/>
      <c r="C314" s="218" t="s">
        <v>633</v>
      </c>
      <c r="D314" s="218" t="s">
        <v>128</v>
      </c>
      <c r="E314" s="219" t="s">
        <v>1262</v>
      </c>
      <c r="F314" s="220" t="s">
        <v>1263</v>
      </c>
      <c r="G314" s="221" t="s">
        <v>581</v>
      </c>
      <c r="H314" s="222">
        <v>2</v>
      </c>
      <c r="I314" s="223"/>
      <c r="J314" s="222">
        <f>ROUND(I314*H314,0)</f>
        <v>0</v>
      </c>
      <c r="K314" s="220" t="s">
        <v>1</v>
      </c>
      <c r="L314" s="44"/>
      <c r="M314" s="224" t="s">
        <v>1</v>
      </c>
      <c r="N314" s="225" t="s">
        <v>39</v>
      </c>
      <c r="O314" s="91"/>
      <c r="P314" s="226">
        <f>O314*H314</f>
        <v>0</v>
      </c>
      <c r="Q314" s="226">
        <v>0</v>
      </c>
      <c r="R314" s="226">
        <f>Q314*H314</f>
        <v>0</v>
      </c>
      <c r="S314" s="226">
        <v>0</v>
      </c>
      <c r="T314" s="227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8" t="s">
        <v>133</v>
      </c>
      <c r="AT314" s="228" t="s">
        <v>128</v>
      </c>
      <c r="AU314" s="228" t="s">
        <v>83</v>
      </c>
      <c r="AY314" s="17" t="s">
        <v>126</v>
      </c>
      <c r="BE314" s="229">
        <f>IF(N314="základní",J314,0)</f>
        <v>0</v>
      </c>
      <c r="BF314" s="229">
        <f>IF(N314="snížená",J314,0)</f>
        <v>0</v>
      </c>
      <c r="BG314" s="229">
        <f>IF(N314="zákl. přenesená",J314,0)</f>
        <v>0</v>
      </c>
      <c r="BH314" s="229">
        <f>IF(N314="sníž. přenesená",J314,0)</f>
        <v>0</v>
      </c>
      <c r="BI314" s="229">
        <f>IF(N314="nulová",J314,0)</f>
        <v>0</v>
      </c>
      <c r="BJ314" s="17" t="s">
        <v>8</v>
      </c>
      <c r="BK314" s="229">
        <f>ROUND(I314*H314,0)</f>
        <v>0</v>
      </c>
      <c r="BL314" s="17" t="s">
        <v>133</v>
      </c>
      <c r="BM314" s="228" t="s">
        <v>1264</v>
      </c>
    </row>
    <row r="315" s="2" customFormat="1" ht="37.8" customHeight="1">
      <c r="A315" s="38"/>
      <c r="B315" s="39"/>
      <c r="C315" s="218" t="s">
        <v>635</v>
      </c>
      <c r="D315" s="218" t="s">
        <v>128</v>
      </c>
      <c r="E315" s="219" t="s">
        <v>1265</v>
      </c>
      <c r="F315" s="220" t="s">
        <v>1266</v>
      </c>
      <c r="G315" s="221" t="s">
        <v>581</v>
      </c>
      <c r="H315" s="222">
        <v>1</v>
      </c>
      <c r="I315" s="223"/>
      <c r="J315" s="222">
        <f>ROUND(I315*H315,0)</f>
        <v>0</v>
      </c>
      <c r="K315" s="220" t="s">
        <v>1</v>
      </c>
      <c r="L315" s="44"/>
      <c r="M315" s="224" t="s">
        <v>1</v>
      </c>
      <c r="N315" s="225" t="s">
        <v>39</v>
      </c>
      <c r="O315" s="91"/>
      <c r="P315" s="226">
        <f>O315*H315</f>
        <v>0</v>
      </c>
      <c r="Q315" s="226">
        <v>0</v>
      </c>
      <c r="R315" s="226">
        <f>Q315*H315</f>
        <v>0</v>
      </c>
      <c r="S315" s="226">
        <v>0</v>
      </c>
      <c r="T315" s="227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8" t="s">
        <v>133</v>
      </c>
      <c r="AT315" s="228" t="s">
        <v>128</v>
      </c>
      <c r="AU315" s="228" t="s">
        <v>83</v>
      </c>
      <c r="AY315" s="17" t="s">
        <v>126</v>
      </c>
      <c r="BE315" s="229">
        <f>IF(N315="základní",J315,0)</f>
        <v>0</v>
      </c>
      <c r="BF315" s="229">
        <f>IF(N315="snížená",J315,0)</f>
        <v>0</v>
      </c>
      <c r="BG315" s="229">
        <f>IF(N315="zákl. přenesená",J315,0)</f>
        <v>0</v>
      </c>
      <c r="BH315" s="229">
        <f>IF(N315="sníž. přenesená",J315,0)</f>
        <v>0</v>
      </c>
      <c r="BI315" s="229">
        <f>IF(N315="nulová",J315,0)</f>
        <v>0</v>
      </c>
      <c r="BJ315" s="17" t="s">
        <v>8</v>
      </c>
      <c r="BK315" s="229">
        <f>ROUND(I315*H315,0)</f>
        <v>0</v>
      </c>
      <c r="BL315" s="17" t="s">
        <v>133</v>
      </c>
      <c r="BM315" s="228" t="s">
        <v>1267</v>
      </c>
    </row>
    <row r="316" s="2" customFormat="1" ht="37.8" customHeight="1">
      <c r="A316" s="38"/>
      <c r="B316" s="39"/>
      <c r="C316" s="218" t="s">
        <v>637</v>
      </c>
      <c r="D316" s="218" t="s">
        <v>128</v>
      </c>
      <c r="E316" s="219" t="s">
        <v>1268</v>
      </c>
      <c r="F316" s="220" t="s">
        <v>1269</v>
      </c>
      <c r="G316" s="221" t="s">
        <v>581</v>
      </c>
      <c r="H316" s="222">
        <v>1</v>
      </c>
      <c r="I316" s="223"/>
      <c r="J316" s="222">
        <f>ROUND(I316*H316,0)</f>
        <v>0</v>
      </c>
      <c r="K316" s="220" t="s">
        <v>1</v>
      </c>
      <c r="L316" s="44"/>
      <c r="M316" s="224" t="s">
        <v>1</v>
      </c>
      <c r="N316" s="225" t="s">
        <v>39</v>
      </c>
      <c r="O316" s="91"/>
      <c r="P316" s="226">
        <f>O316*H316</f>
        <v>0</v>
      </c>
      <c r="Q316" s="226">
        <v>0</v>
      </c>
      <c r="R316" s="226">
        <f>Q316*H316</f>
        <v>0</v>
      </c>
      <c r="S316" s="226">
        <v>0</v>
      </c>
      <c r="T316" s="227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8" t="s">
        <v>133</v>
      </c>
      <c r="AT316" s="228" t="s">
        <v>128</v>
      </c>
      <c r="AU316" s="228" t="s">
        <v>83</v>
      </c>
      <c r="AY316" s="17" t="s">
        <v>126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17" t="s">
        <v>8</v>
      </c>
      <c r="BK316" s="229">
        <f>ROUND(I316*H316,0)</f>
        <v>0</v>
      </c>
      <c r="BL316" s="17" t="s">
        <v>133</v>
      </c>
      <c r="BM316" s="228" t="s">
        <v>1270</v>
      </c>
    </row>
    <row r="317" s="2" customFormat="1" ht="62.7" customHeight="1">
      <c r="A317" s="38"/>
      <c r="B317" s="39"/>
      <c r="C317" s="218" t="s">
        <v>639</v>
      </c>
      <c r="D317" s="218" t="s">
        <v>128</v>
      </c>
      <c r="E317" s="219" t="s">
        <v>1271</v>
      </c>
      <c r="F317" s="220" t="s">
        <v>1272</v>
      </c>
      <c r="G317" s="221" t="s">
        <v>581</v>
      </c>
      <c r="H317" s="222">
        <v>2</v>
      </c>
      <c r="I317" s="223"/>
      <c r="J317" s="222">
        <f>ROUND(I317*H317,0)</f>
        <v>0</v>
      </c>
      <c r="K317" s="220" t="s">
        <v>1</v>
      </c>
      <c r="L317" s="44"/>
      <c r="M317" s="224" t="s">
        <v>1</v>
      </c>
      <c r="N317" s="225" t="s">
        <v>39</v>
      </c>
      <c r="O317" s="91"/>
      <c r="P317" s="226">
        <f>O317*H317</f>
        <v>0</v>
      </c>
      <c r="Q317" s="226">
        <v>0</v>
      </c>
      <c r="R317" s="226">
        <f>Q317*H317</f>
        <v>0</v>
      </c>
      <c r="S317" s="226">
        <v>0</v>
      </c>
      <c r="T317" s="227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8" t="s">
        <v>133</v>
      </c>
      <c r="AT317" s="228" t="s">
        <v>128</v>
      </c>
      <c r="AU317" s="228" t="s">
        <v>83</v>
      </c>
      <c r="AY317" s="17" t="s">
        <v>126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17" t="s">
        <v>8</v>
      </c>
      <c r="BK317" s="229">
        <f>ROUND(I317*H317,0)</f>
        <v>0</v>
      </c>
      <c r="BL317" s="17" t="s">
        <v>133</v>
      </c>
      <c r="BM317" s="228" t="s">
        <v>1273</v>
      </c>
    </row>
    <row r="318" s="2" customFormat="1" ht="62.7" customHeight="1">
      <c r="A318" s="38"/>
      <c r="B318" s="39"/>
      <c r="C318" s="218" t="s">
        <v>641</v>
      </c>
      <c r="D318" s="218" t="s">
        <v>128</v>
      </c>
      <c r="E318" s="219" t="s">
        <v>1274</v>
      </c>
      <c r="F318" s="220" t="s">
        <v>1275</v>
      </c>
      <c r="G318" s="221" t="s">
        <v>581</v>
      </c>
      <c r="H318" s="222">
        <v>1</v>
      </c>
      <c r="I318" s="223"/>
      <c r="J318" s="222">
        <f>ROUND(I318*H318,0)</f>
        <v>0</v>
      </c>
      <c r="K318" s="220" t="s">
        <v>1</v>
      </c>
      <c r="L318" s="44"/>
      <c r="M318" s="224" t="s">
        <v>1</v>
      </c>
      <c r="N318" s="225" t="s">
        <v>39</v>
      </c>
      <c r="O318" s="91"/>
      <c r="P318" s="226">
        <f>O318*H318</f>
        <v>0</v>
      </c>
      <c r="Q318" s="226">
        <v>0</v>
      </c>
      <c r="R318" s="226">
        <f>Q318*H318</f>
        <v>0</v>
      </c>
      <c r="S318" s="226">
        <v>0</v>
      </c>
      <c r="T318" s="227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8" t="s">
        <v>133</v>
      </c>
      <c r="AT318" s="228" t="s">
        <v>128</v>
      </c>
      <c r="AU318" s="228" t="s">
        <v>83</v>
      </c>
      <c r="AY318" s="17" t="s">
        <v>126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17" t="s">
        <v>8</v>
      </c>
      <c r="BK318" s="229">
        <f>ROUND(I318*H318,0)</f>
        <v>0</v>
      </c>
      <c r="BL318" s="17" t="s">
        <v>133</v>
      </c>
      <c r="BM318" s="228" t="s">
        <v>1276</v>
      </c>
    </row>
    <row r="319" s="2" customFormat="1" ht="44.25" customHeight="1">
      <c r="A319" s="38"/>
      <c r="B319" s="39"/>
      <c r="C319" s="218" t="s">
        <v>643</v>
      </c>
      <c r="D319" s="218" t="s">
        <v>128</v>
      </c>
      <c r="E319" s="219" t="s">
        <v>1277</v>
      </c>
      <c r="F319" s="220" t="s">
        <v>1278</v>
      </c>
      <c r="G319" s="221" t="s">
        <v>581</v>
      </c>
      <c r="H319" s="222">
        <v>1</v>
      </c>
      <c r="I319" s="223"/>
      <c r="J319" s="222">
        <f>ROUND(I319*H319,0)</f>
        <v>0</v>
      </c>
      <c r="K319" s="220" t="s">
        <v>1</v>
      </c>
      <c r="L319" s="44"/>
      <c r="M319" s="224" t="s">
        <v>1</v>
      </c>
      <c r="N319" s="225" t="s">
        <v>39</v>
      </c>
      <c r="O319" s="91"/>
      <c r="P319" s="226">
        <f>O319*H319</f>
        <v>0</v>
      </c>
      <c r="Q319" s="226">
        <v>0</v>
      </c>
      <c r="R319" s="226">
        <f>Q319*H319</f>
        <v>0</v>
      </c>
      <c r="S319" s="226">
        <v>0</v>
      </c>
      <c r="T319" s="227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8" t="s">
        <v>133</v>
      </c>
      <c r="AT319" s="228" t="s">
        <v>128</v>
      </c>
      <c r="AU319" s="228" t="s">
        <v>83</v>
      </c>
      <c r="AY319" s="17" t="s">
        <v>126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7" t="s">
        <v>8</v>
      </c>
      <c r="BK319" s="229">
        <f>ROUND(I319*H319,0)</f>
        <v>0</v>
      </c>
      <c r="BL319" s="17" t="s">
        <v>133</v>
      </c>
      <c r="BM319" s="228" t="s">
        <v>1279</v>
      </c>
    </row>
    <row r="320" s="2" customFormat="1" ht="24.15" customHeight="1">
      <c r="A320" s="38"/>
      <c r="B320" s="39"/>
      <c r="C320" s="218" t="s">
        <v>645</v>
      </c>
      <c r="D320" s="218" t="s">
        <v>128</v>
      </c>
      <c r="E320" s="219" t="s">
        <v>1280</v>
      </c>
      <c r="F320" s="220" t="s">
        <v>1281</v>
      </c>
      <c r="G320" s="221" t="s">
        <v>581</v>
      </c>
      <c r="H320" s="222">
        <v>3</v>
      </c>
      <c r="I320" s="223"/>
      <c r="J320" s="222">
        <f>ROUND(I320*H320,0)</f>
        <v>0</v>
      </c>
      <c r="K320" s="220" t="s">
        <v>1</v>
      </c>
      <c r="L320" s="44"/>
      <c r="M320" s="224" t="s">
        <v>1</v>
      </c>
      <c r="N320" s="225" t="s">
        <v>39</v>
      </c>
      <c r="O320" s="91"/>
      <c r="P320" s="226">
        <f>O320*H320</f>
        <v>0</v>
      </c>
      <c r="Q320" s="226">
        <v>0</v>
      </c>
      <c r="R320" s="226">
        <f>Q320*H320</f>
        <v>0</v>
      </c>
      <c r="S320" s="226">
        <v>0</v>
      </c>
      <c r="T320" s="227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8" t="s">
        <v>133</v>
      </c>
      <c r="AT320" s="228" t="s">
        <v>128</v>
      </c>
      <c r="AU320" s="228" t="s">
        <v>83</v>
      </c>
      <c r="AY320" s="17" t="s">
        <v>126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17" t="s">
        <v>8</v>
      </c>
      <c r="BK320" s="229">
        <f>ROUND(I320*H320,0)</f>
        <v>0</v>
      </c>
      <c r="BL320" s="17" t="s">
        <v>133</v>
      </c>
      <c r="BM320" s="228" t="s">
        <v>1282</v>
      </c>
    </row>
    <row r="321" s="2" customFormat="1" ht="24.15" customHeight="1">
      <c r="A321" s="38"/>
      <c r="B321" s="39"/>
      <c r="C321" s="218" t="s">
        <v>647</v>
      </c>
      <c r="D321" s="218" t="s">
        <v>128</v>
      </c>
      <c r="E321" s="219" t="s">
        <v>1283</v>
      </c>
      <c r="F321" s="220" t="s">
        <v>1284</v>
      </c>
      <c r="G321" s="221" t="s">
        <v>581</v>
      </c>
      <c r="H321" s="222">
        <v>2</v>
      </c>
      <c r="I321" s="223"/>
      <c r="J321" s="222">
        <f>ROUND(I321*H321,0)</f>
        <v>0</v>
      </c>
      <c r="K321" s="220" t="s">
        <v>1</v>
      </c>
      <c r="L321" s="44"/>
      <c r="M321" s="224" t="s">
        <v>1</v>
      </c>
      <c r="N321" s="225" t="s">
        <v>39</v>
      </c>
      <c r="O321" s="91"/>
      <c r="P321" s="226">
        <f>O321*H321</f>
        <v>0</v>
      </c>
      <c r="Q321" s="226">
        <v>0</v>
      </c>
      <c r="R321" s="226">
        <f>Q321*H321</f>
        <v>0</v>
      </c>
      <c r="S321" s="226">
        <v>0</v>
      </c>
      <c r="T321" s="227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8" t="s">
        <v>133</v>
      </c>
      <c r="AT321" s="228" t="s">
        <v>128</v>
      </c>
      <c r="AU321" s="228" t="s">
        <v>83</v>
      </c>
      <c r="AY321" s="17" t="s">
        <v>126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7" t="s">
        <v>8</v>
      </c>
      <c r="BK321" s="229">
        <f>ROUND(I321*H321,0)</f>
        <v>0</v>
      </c>
      <c r="BL321" s="17" t="s">
        <v>133</v>
      </c>
      <c r="BM321" s="228" t="s">
        <v>1285</v>
      </c>
    </row>
    <row r="322" s="2" customFormat="1" ht="24.15" customHeight="1">
      <c r="A322" s="38"/>
      <c r="B322" s="39"/>
      <c r="C322" s="218" t="s">
        <v>649</v>
      </c>
      <c r="D322" s="218" t="s">
        <v>128</v>
      </c>
      <c r="E322" s="219" t="s">
        <v>1286</v>
      </c>
      <c r="F322" s="220" t="s">
        <v>1287</v>
      </c>
      <c r="G322" s="221" t="s">
        <v>581</v>
      </c>
      <c r="H322" s="222">
        <v>5</v>
      </c>
      <c r="I322" s="223"/>
      <c r="J322" s="222">
        <f>ROUND(I322*H322,0)</f>
        <v>0</v>
      </c>
      <c r="K322" s="220" t="s">
        <v>1</v>
      </c>
      <c r="L322" s="44"/>
      <c r="M322" s="224" t="s">
        <v>1</v>
      </c>
      <c r="N322" s="225" t="s">
        <v>39</v>
      </c>
      <c r="O322" s="91"/>
      <c r="P322" s="226">
        <f>O322*H322</f>
        <v>0</v>
      </c>
      <c r="Q322" s="226">
        <v>0</v>
      </c>
      <c r="R322" s="226">
        <f>Q322*H322</f>
        <v>0</v>
      </c>
      <c r="S322" s="226">
        <v>0</v>
      </c>
      <c r="T322" s="227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8" t="s">
        <v>133</v>
      </c>
      <c r="AT322" s="228" t="s">
        <v>128</v>
      </c>
      <c r="AU322" s="228" t="s">
        <v>83</v>
      </c>
      <c r="AY322" s="17" t="s">
        <v>126</v>
      </c>
      <c r="BE322" s="229">
        <f>IF(N322="základní",J322,0)</f>
        <v>0</v>
      </c>
      <c r="BF322" s="229">
        <f>IF(N322="snížená",J322,0)</f>
        <v>0</v>
      </c>
      <c r="BG322" s="229">
        <f>IF(N322="zákl. přenesená",J322,0)</f>
        <v>0</v>
      </c>
      <c r="BH322" s="229">
        <f>IF(N322="sníž. přenesená",J322,0)</f>
        <v>0</v>
      </c>
      <c r="BI322" s="229">
        <f>IF(N322="nulová",J322,0)</f>
        <v>0</v>
      </c>
      <c r="BJ322" s="17" t="s">
        <v>8</v>
      </c>
      <c r="BK322" s="229">
        <f>ROUND(I322*H322,0)</f>
        <v>0</v>
      </c>
      <c r="BL322" s="17" t="s">
        <v>133</v>
      </c>
      <c r="BM322" s="228" t="s">
        <v>1288</v>
      </c>
    </row>
    <row r="323" s="2" customFormat="1" ht="21.75" customHeight="1">
      <c r="A323" s="38"/>
      <c r="B323" s="39"/>
      <c r="C323" s="218" t="s">
        <v>651</v>
      </c>
      <c r="D323" s="218" t="s">
        <v>128</v>
      </c>
      <c r="E323" s="219" t="s">
        <v>1289</v>
      </c>
      <c r="F323" s="220" t="s">
        <v>1290</v>
      </c>
      <c r="G323" s="221" t="s">
        <v>581</v>
      </c>
      <c r="H323" s="222">
        <v>1</v>
      </c>
      <c r="I323" s="223"/>
      <c r="J323" s="222">
        <f>ROUND(I323*H323,0)</f>
        <v>0</v>
      </c>
      <c r="K323" s="220" t="s">
        <v>1</v>
      </c>
      <c r="L323" s="44"/>
      <c r="M323" s="224" t="s">
        <v>1</v>
      </c>
      <c r="N323" s="225" t="s">
        <v>39</v>
      </c>
      <c r="O323" s="91"/>
      <c r="P323" s="226">
        <f>O323*H323</f>
        <v>0</v>
      </c>
      <c r="Q323" s="226">
        <v>0</v>
      </c>
      <c r="R323" s="226">
        <f>Q323*H323</f>
        <v>0</v>
      </c>
      <c r="S323" s="226">
        <v>0</v>
      </c>
      <c r="T323" s="227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8" t="s">
        <v>133</v>
      </c>
      <c r="AT323" s="228" t="s">
        <v>128</v>
      </c>
      <c r="AU323" s="228" t="s">
        <v>83</v>
      </c>
      <c r="AY323" s="17" t="s">
        <v>126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7" t="s">
        <v>8</v>
      </c>
      <c r="BK323" s="229">
        <f>ROUND(I323*H323,0)</f>
        <v>0</v>
      </c>
      <c r="BL323" s="17" t="s">
        <v>133</v>
      </c>
      <c r="BM323" s="228" t="s">
        <v>1291</v>
      </c>
    </row>
    <row r="324" s="2" customFormat="1" ht="21.75" customHeight="1">
      <c r="A324" s="38"/>
      <c r="B324" s="39"/>
      <c r="C324" s="218" t="s">
        <v>653</v>
      </c>
      <c r="D324" s="218" t="s">
        <v>128</v>
      </c>
      <c r="E324" s="219" t="s">
        <v>1292</v>
      </c>
      <c r="F324" s="220" t="s">
        <v>1293</v>
      </c>
      <c r="G324" s="221" t="s">
        <v>131</v>
      </c>
      <c r="H324" s="222">
        <v>20</v>
      </c>
      <c r="I324" s="223"/>
      <c r="J324" s="222">
        <f>ROUND(I324*H324,0)</f>
        <v>0</v>
      </c>
      <c r="K324" s="220" t="s">
        <v>1</v>
      </c>
      <c r="L324" s="44"/>
      <c r="M324" s="224" t="s">
        <v>1</v>
      </c>
      <c r="N324" s="225" t="s">
        <v>39</v>
      </c>
      <c r="O324" s="91"/>
      <c r="P324" s="226">
        <f>O324*H324</f>
        <v>0</v>
      </c>
      <c r="Q324" s="226">
        <v>0</v>
      </c>
      <c r="R324" s="226">
        <f>Q324*H324</f>
        <v>0</v>
      </c>
      <c r="S324" s="226">
        <v>0</v>
      </c>
      <c r="T324" s="227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8" t="s">
        <v>133</v>
      </c>
      <c r="AT324" s="228" t="s">
        <v>128</v>
      </c>
      <c r="AU324" s="228" t="s">
        <v>83</v>
      </c>
      <c r="AY324" s="17" t="s">
        <v>126</v>
      </c>
      <c r="BE324" s="229">
        <f>IF(N324="základní",J324,0)</f>
        <v>0</v>
      </c>
      <c r="BF324" s="229">
        <f>IF(N324="snížená",J324,0)</f>
        <v>0</v>
      </c>
      <c r="BG324" s="229">
        <f>IF(N324="zákl. přenesená",J324,0)</f>
        <v>0</v>
      </c>
      <c r="BH324" s="229">
        <f>IF(N324="sníž. přenesená",J324,0)</f>
        <v>0</v>
      </c>
      <c r="BI324" s="229">
        <f>IF(N324="nulová",J324,0)</f>
        <v>0</v>
      </c>
      <c r="BJ324" s="17" t="s">
        <v>8</v>
      </c>
      <c r="BK324" s="229">
        <f>ROUND(I324*H324,0)</f>
        <v>0</v>
      </c>
      <c r="BL324" s="17" t="s">
        <v>133</v>
      </c>
      <c r="BM324" s="228" t="s">
        <v>1294</v>
      </c>
    </row>
    <row r="325" s="2" customFormat="1" ht="21.75" customHeight="1">
      <c r="A325" s="38"/>
      <c r="B325" s="39"/>
      <c r="C325" s="218" t="s">
        <v>655</v>
      </c>
      <c r="D325" s="218" t="s">
        <v>128</v>
      </c>
      <c r="E325" s="219" t="s">
        <v>1295</v>
      </c>
      <c r="F325" s="220" t="s">
        <v>1296</v>
      </c>
      <c r="G325" s="221" t="s">
        <v>131</v>
      </c>
      <c r="H325" s="222">
        <v>45</v>
      </c>
      <c r="I325" s="223"/>
      <c r="J325" s="222">
        <f>ROUND(I325*H325,0)</f>
        <v>0</v>
      </c>
      <c r="K325" s="220" t="s">
        <v>1</v>
      </c>
      <c r="L325" s="44"/>
      <c r="M325" s="224" t="s">
        <v>1</v>
      </c>
      <c r="N325" s="225" t="s">
        <v>39</v>
      </c>
      <c r="O325" s="91"/>
      <c r="P325" s="226">
        <f>O325*H325</f>
        <v>0</v>
      </c>
      <c r="Q325" s="226">
        <v>0</v>
      </c>
      <c r="R325" s="226">
        <f>Q325*H325</f>
        <v>0</v>
      </c>
      <c r="S325" s="226">
        <v>0</v>
      </c>
      <c r="T325" s="227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8" t="s">
        <v>133</v>
      </c>
      <c r="AT325" s="228" t="s">
        <v>128</v>
      </c>
      <c r="AU325" s="228" t="s">
        <v>83</v>
      </c>
      <c r="AY325" s="17" t="s">
        <v>126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7" t="s">
        <v>8</v>
      </c>
      <c r="BK325" s="229">
        <f>ROUND(I325*H325,0)</f>
        <v>0</v>
      </c>
      <c r="BL325" s="17" t="s">
        <v>133</v>
      </c>
      <c r="BM325" s="228" t="s">
        <v>1297</v>
      </c>
    </row>
    <row r="326" s="2" customFormat="1" ht="21.75" customHeight="1">
      <c r="A326" s="38"/>
      <c r="B326" s="39"/>
      <c r="C326" s="218" t="s">
        <v>657</v>
      </c>
      <c r="D326" s="218" t="s">
        <v>128</v>
      </c>
      <c r="E326" s="219" t="s">
        <v>1298</v>
      </c>
      <c r="F326" s="220" t="s">
        <v>1299</v>
      </c>
      <c r="G326" s="221" t="s">
        <v>131</v>
      </c>
      <c r="H326" s="222">
        <v>20</v>
      </c>
      <c r="I326" s="223"/>
      <c r="J326" s="222">
        <f>ROUND(I326*H326,0)</f>
        <v>0</v>
      </c>
      <c r="K326" s="220" t="s">
        <v>1</v>
      </c>
      <c r="L326" s="44"/>
      <c r="M326" s="224" t="s">
        <v>1</v>
      </c>
      <c r="N326" s="225" t="s">
        <v>39</v>
      </c>
      <c r="O326" s="91"/>
      <c r="P326" s="226">
        <f>O326*H326</f>
        <v>0</v>
      </c>
      <c r="Q326" s="226">
        <v>0</v>
      </c>
      <c r="R326" s="226">
        <f>Q326*H326</f>
        <v>0</v>
      </c>
      <c r="S326" s="226">
        <v>0</v>
      </c>
      <c r="T326" s="227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8" t="s">
        <v>133</v>
      </c>
      <c r="AT326" s="228" t="s">
        <v>128</v>
      </c>
      <c r="AU326" s="228" t="s">
        <v>83</v>
      </c>
      <c r="AY326" s="17" t="s">
        <v>126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17" t="s">
        <v>8</v>
      </c>
      <c r="BK326" s="229">
        <f>ROUND(I326*H326,0)</f>
        <v>0</v>
      </c>
      <c r="BL326" s="17" t="s">
        <v>133</v>
      </c>
      <c r="BM326" s="228" t="s">
        <v>1300</v>
      </c>
    </row>
    <row r="327" s="2" customFormat="1" ht="33" customHeight="1">
      <c r="A327" s="38"/>
      <c r="B327" s="39"/>
      <c r="C327" s="218" t="s">
        <v>662</v>
      </c>
      <c r="D327" s="218" t="s">
        <v>128</v>
      </c>
      <c r="E327" s="219" t="s">
        <v>1301</v>
      </c>
      <c r="F327" s="220" t="s">
        <v>1302</v>
      </c>
      <c r="G327" s="221" t="s">
        <v>131</v>
      </c>
      <c r="H327" s="222">
        <v>32</v>
      </c>
      <c r="I327" s="223"/>
      <c r="J327" s="222">
        <f>ROUND(I327*H327,0)</f>
        <v>0</v>
      </c>
      <c r="K327" s="220" t="s">
        <v>1</v>
      </c>
      <c r="L327" s="44"/>
      <c r="M327" s="224" t="s">
        <v>1</v>
      </c>
      <c r="N327" s="225" t="s">
        <v>39</v>
      </c>
      <c r="O327" s="91"/>
      <c r="P327" s="226">
        <f>O327*H327</f>
        <v>0</v>
      </c>
      <c r="Q327" s="226">
        <v>0</v>
      </c>
      <c r="R327" s="226">
        <f>Q327*H327</f>
        <v>0</v>
      </c>
      <c r="S327" s="226">
        <v>0</v>
      </c>
      <c r="T327" s="227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8" t="s">
        <v>133</v>
      </c>
      <c r="AT327" s="228" t="s">
        <v>128</v>
      </c>
      <c r="AU327" s="228" t="s">
        <v>83</v>
      </c>
      <c r="AY327" s="17" t="s">
        <v>126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7" t="s">
        <v>8</v>
      </c>
      <c r="BK327" s="229">
        <f>ROUND(I327*H327,0)</f>
        <v>0</v>
      </c>
      <c r="BL327" s="17" t="s">
        <v>133</v>
      </c>
      <c r="BM327" s="228" t="s">
        <v>1303</v>
      </c>
    </row>
    <row r="328" s="2" customFormat="1" ht="21.75" customHeight="1">
      <c r="A328" s="38"/>
      <c r="B328" s="39"/>
      <c r="C328" s="218" t="s">
        <v>668</v>
      </c>
      <c r="D328" s="218" t="s">
        <v>128</v>
      </c>
      <c r="E328" s="219" t="s">
        <v>579</v>
      </c>
      <c r="F328" s="220" t="s">
        <v>580</v>
      </c>
      <c r="G328" s="221" t="s">
        <v>581</v>
      </c>
      <c r="H328" s="222">
        <v>4</v>
      </c>
      <c r="I328" s="223"/>
      <c r="J328" s="222">
        <f>ROUND(I328*H328,0)</f>
        <v>0</v>
      </c>
      <c r="K328" s="220" t="s">
        <v>1</v>
      </c>
      <c r="L328" s="44"/>
      <c r="M328" s="224" t="s">
        <v>1</v>
      </c>
      <c r="N328" s="225" t="s">
        <v>39</v>
      </c>
      <c r="O328" s="91"/>
      <c r="P328" s="226">
        <f>O328*H328</f>
        <v>0</v>
      </c>
      <c r="Q328" s="226">
        <v>0</v>
      </c>
      <c r="R328" s="226">
        <f>Q328*H328</f>
        <v>0</v>
      </c>
      <c r="S328" s="226">
        <v>0</v>
      </c>
      <c r="T328" s="227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8" t="s">
        <v>133</v>
      </c>
      <c r="AT328" s="228" t="s">
        <v>128</v>
      </c>
      <c r="AU328" s="228" t="s">
        <v>83</v>
      </c>
      <c r="AY328" s="17" t="s">
        <v>126</v>
      </c>
      <c r="BE328" s="229">
        <f>IF(N328="základní",J328,0)</f>
        <v>0</v>
      </c>
      <c r="BF328" s="229">
        <f>IF(N328="snížená",J328,0)</f>
        <v>0</v>
      </c>
      <c r="BG328" s="229">
        <f>IF(N328="zákl. přenesená",J328,0)</f>
        <v>0</v>
      </c>
      <c r="BH328" s="229">
        <f>IF(N328="sníž. přenesená",J328,0)</f>
        <v>0</v>
      </c>
      <c r="BI328" s="229">
        <f>IF(N328="nulová",J328,0)</f>
        <v>0</v>
      </c>
      <c r="BJ328" s="17" t="s">
        <v>8</v>
      </c>
      <c r="BK328" s="229">
        <f>ROUND(I328*H328,0)</f>
        <v>0</v>
      </c>
      <c r="BL328" s="17" t="s">
        <v>133</v>
      </c>
      <c r="BM328" s="228" t="s">
        <v>1304</v>
      </c>
    </row>
    <row r="329" s="2" customFormat="1" ht="33" customHeight="1">
      <c r="A329" s="38"/>
      <c r="B329" s="39"/>
      <c r="C329" s="218" t="s">
        <v>679</v>
      </c>
      <c r="D329" s="218" t="s">
        <v>128</v>
      </c>
      <c r="E329" s="219" t="s">
        <v>1305</v>
      </c>
      <c r="F329" s="220" t="s">
        <v>1306</v>
      </c>
      <c r="G329" s="221" t="s">
        <v>131</v>
      </c>
      <c r="H329" s="222">
        <v>12</v>
      </c>
      <c r="I329" s="223"/>
      <c r="J329" s="222">
        <f>ROUND(I329*H329,0)</f>
        <v>0</v>
      </c>
      <c r="K329" s="220" t="s">
        <v>1</v>
      </c>
      <c r="L329" s="44"/>
      <c r="M329" s="224" t="s">
        <v>1</v>
      </c>
      <c r="N329" s="225" t="s">
        <v>39</v>
      </c>
      <c r="O329" s="91"/>
      <c r="P329" s="226">
        <f>O329*H329</f>
        <v>0</v>
      </c>
      <c r="Q329" s="226">
        <v>0</v>
      </c>
      <c r="R329" s="226">
        <f>Q329*H329</f>
        <v>0</v>
      </c>
      <c r="S329" s="226">
        <v>0</v>
      </c>
      <c r="T329" s="227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8" t="s">
        <v>133</v>
      </c>
      <c r="AT329" s="228" t="s">
        <v>128</v>
      </c>
      <c r="AU329" s="228" t="s">
        <v>83</v>
      </c>
      <c r="AY329" s="17" t="s">
        <v>126</v>
      </c>
      <c r="BE329" s="229">
        <f>IF(N329="základní",J329,0)</f>
        <v>0</v>
      </c>
      <c r="BF329" s="229">
        <f>IF(N329="snížená",J329,0)</f>
        <v>0</v>
      </c>
      <c r="BG329" s="229">
        <f>IF(N329="zákl. přenesená",J329,0)</f>
        <v>0</v>
      </c>
      <c r="BH329" s="229">
        <f>IF(N329="sníž. přenesená",J329,0)</f>
        <v>0</v>
      </c>
      <c r="BI329" s="229">
        <f>IF(N329="nulová",J329,0)</f>
        <v>0</v>
      </c>
      <c r="BJ329" s="17" t="s">
        <v>8</v>
      </c>
      <c r="BK329" s="229">
        <f>ROUND(I329*H329,0)</f>
        <v>0</v>
      </c>
      <c r="BL329" s="17" t="s">
        <v>133</v>
      </c>
      <c r="BM329" s="228" t="s">
        <v>1307</v>
      </c>
    </row>
    <row r="330" s="2" customFormat="1" ht="24.15" customHeight="1">
      <c r="A330" s="38"/>
      <c r="B330" s="39"/>
      <c r="C330" s="218" t="s">
        <v>337</v>
      </c>
      <c r="D330" s="218" t="s">
        <v>128</v>
      </c>
      <c r="E330" s="219" t="s">
        <v>1308</v>
      </c>
      <c r="F330" s="220" t="s">
        <v>1309</v>
      </c>
      <c r="G330" s="221" t="s">
        <v>131</v>
      </c>
      <c r="H330" s="222">
        <v>25</v>
      </c>
      <c r="I330" s="223"/>
      <c r="J330" s="222">
        <f>ROUND(I330*H330,0)</f>
        <v>0</v>
      </c>
      <c r="K330" s="220" t="s">
        <v>1</v>
      </c>
      <c r="L330" s="44"/>
      <c r="M330" s="224" t="s">
        <v>1</v>
      </c>
      <c r="N330" s="225" t="s">
        <v>39</v>
      </c>
      <c r="O330" s="91"/>
      <c r="P330" s="226">
        <f>O330*H330</f>
        <v>0</v>
      </c>
      <c r="Q330" s="226">
        <v>0</v>
      </c>
      <c r="R330" s="226">
        <f>Q330*H330</f>
        <v>0</v>
      </c>
      <c r="S330" s="226">
        <v>0</v>
      </c>
      <c r="T330" s="227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8" t="s">
        <v>133</v>
      </c>
      <c r="AT330" s="228" t="s">
        <v>128</v>
      </c>
      <c r="AU330" s="228" t="s">
        <v>83</v>
      </c>
      <c r="AY330" s="17" t="s">
        <v>126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17" t="s">
        <v>8</v>
      </c>
      <c r="BK330" s="229">
        <f>ROUND(I330*H330,0)</f>
        <v>0</v>
      </c>
      <c r="BL330" s="17" t="s">
        <v>133</v>
      </c>
      <c r="BM330" s="228" t="s">
        <v>1310</v>
      </c>
    </row>
    <row r="331" s="2" customFormat="1" ht="24.15" customHeight="1">
      <c r="A331" s="38"/>
      <c r="B331" s="39"/>
      <c r="C331" s="218" t="s">
        <v>341</v>
      </c>
      <c r="D331" s="218" t="s">
        <v>128</v>
      </c>
      <c r="E331" s="219" t="s">
        <v>1311</v>
      </c>
      <c r="F331" s="220" t="s">
        <v>1312</v>
      </c>
      <c r="G331" s="221" t="s">
        <v>131</v>
      </c>
      <c r="H331" s="222">
        <v>14</v>
      </c>
      <c r="I331" s="223"/>
      <c r="J331" s="222">
        <f>ROUND(I331*H331,0)</f>
        <v>0</v>
      </c>
      <c r="K331" s="220" t="s">
        <v>1</v>
      </c>
      <c r="L331" s="44"/>
      <c r="M331" s="224" t="s">
        <v>1</v>
      </c>
      <c r="N331" s="225" t="s">
        <v>39</v>
      </c>
      <c r="O331" s="91"/>
      <c r="P331" s="226">
        <f>O331*H331</f>
        <v>0</v>
      </c>
      <c r="Q331" s="226">
        <v>0</v>
      </c>
      <c r="R331" s="226">
        <f>Q331*H331</f>
        <v>0</v>
      </c>
      <c r="S331" s="226">
        <v>0</v>
      </c>
      <c r="T331" s="227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8" t="s">
        <v>133</v>
      </c>
      <c r="AT331" s="228" t="s">
        <v>128</v>
      </c>
      <c r="AU331" s="228" t="s">
        <v>83</v>
      </c>
      <c r="AY331" s="17" t="s">
        <v>126</v>
      </c>
      <c r="BE331" s="229">
        <f>IF(N331="základní",J331,0)</f>
        <v>0</v>
      </c>
      <c r="BF331" s="229">
        <f>IF(N331="snížená",J331,0)</f>
        <v>0</v>
      </c>
      <c r="BG331" s="229">
        <f>IF(N331="zákl. přenesená",J331,0)</f>
        <v>0</v>
      </c>
      <c r="BH331" s="229">
        <f>IF(N331="sníž. přenesená",J331,0)</f>
        <v>0</v>
      </c>
      <c r="BI331" s="229">
        <f>IF(N331="nulová",J331,0)</f>
        <v>0</v>
      </c>
      <c r="BJ331" s="17" t="s">
        <v>8</v>
      </c>
      <c r="BK331" s="229">
        <f>ROUND(I331*H331,0)</f>
        <v>0</v>
      </c>
      <c r="BL331" s="17" t="s">
        <v>133</v>
      </c>
      <c r="BM331" s="228" t="s">
        <v>1313</v>
      </c>
    </row>
    <row r="332" s="2" customFormat="1" ht="37.8" customHeight="1">
      <c r="A332" s="38"/>
      <c r="B332" s="39"/>
      <c r="C332" s="218" t="s">
        <v>292</v>
      </c>
      <c r="D332" s="218" t="s">
        <v>128</v>
      </c>
      <c r="E332" s="219" t="s">
        <v>1314</v>
      </c>
      <c r="F332" s="220" t="s">
        <v>1315</v>
      </c>
      <c r="G332" s="221" t="s">
        <v>581</v>
      </c>
      <c r="H332" s="222">
        <v>1</v>
      </c>
      <c r="I332" s="223"/>
      <c r="J332" s="222">
        <f>ROUND(I332*H332,0)</f>
        <v>0</v>
      </c>
      <c r="K332" s="220" t="s">
        <v>1</v>
      </c>
      <c r="L332" s="44"/>
      <c r="M332" s="224" t="s">
        <v>1</v>
      </c>
      <c r="N332" s="225" t="s">
        <v>39</v>
      </c>
      <c r="O332" s="91"/>
      <c r="P332" s="226">
        <f>O332*H332</f>
        <v>0</v>
      </c>
      <c r="Q332" s="226">
        <v>0</v>
      </c>
      <c r="R332" s="226">
        <f>Q332*H332</f>
        <v>0</v>
      </c>
      <c r="S332" s="226">
        <v>0</v>
      </c>
      <c r="T332" s="227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8" t="s">
        <v>133</v>
      </c>
      <c r="AT332" s="228" t="s">
        <v>128</v>
      </c>
      <c r="AU332" s="228" t="s">
        <v>83</v>
      </c>
      <c r="AY332" s="17" t="s">
        <v>126</v>
      </c>
      <c r="BE332" s="229">
        <f>IF(N332="základní",J332,0)</f>
        <v>0</v>
      </c>
      <c r="BF332" s="229">
        <f>IF(N332="snížená",J332,0)</f>
        <v>0</v>
      </c>
      <c r="BG332" s="229">
        <f>IF(N332="zákl. přenesená",J332,0)</f>
        <v>0</v>
      </c>
      <c r="BH332" s="229">
        <f>IF(N332="sníž. přenesená",J332,0)</f>
        <v>0</v>
      </c>
      <c r="BI332" s="229">
        <f>IF(N332="nulová",J332,0)</f>
        <v>0</v>
      </c>
      <c r="BJ332" s="17" t="s">
        <v>8</v>
      </c>
      <c r="BK332" s="229">
        <f>ROUND(I332*H332,0)</f>
        <v>0</v>
      </c>
      <c r="BL332" s="17" t="s">
        <v>133</v>
      </c>
      <c r="BM332" s="228" t="s">
        <v>1316</v>
      </c>
    </row>
    <row r="333" s="2" customFormat="1" ht="16.5" customHeight="1">
      <c r="A333" s="38"/>
      <c r="B333" s="39"/>
      <c r="C333" s="218" t="s">
        <v>297</v>
      </c>
      <c r="D333" s="218" t="s">
        <v>128</v>
      </c>
      <c r="E333" s="219" t="s">
        <v>1317</v>
      </c>
      <c r="F333" s="220" t="s">
        <v>1318</v>
      </c>
      <c r="G333" s="221" t="s">
        <v>581</v>
      </c>
      <c r="H333" s="222">
        <v>4</v>
      </c>
      <c r="I333" s="223"/>
      <c r="J333" s="222">
        <f>ROUND(I333*H333,0)</f>
        <v>0</v>
      </c>
      <c r="K333" s="220" t="s">
        <v>1</v>
      </c>
      <c r="L333" s="44"/>
      <c r="M333" s="224" t="s">
        <v>1</v>
      </c>
      <c r="N333" s="225" t="s">
        <v>39</v>
      </c>
      <c r="O333" s="91"/>
      <c r="P333" s="226">
        <f>O333*H333</f>
        <v>0</v>
      </c>
      <c r="Q333" s="226">
        <v>0</v>
      </c>
      <c r="R333" s="226">
        <f>Q333*H333</f>
        <v>0</v>
      </c>
      <c r="S333" s="226">
        <v>0</v>
      </c>
      <c r="T333" s="227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8" t="s">
        <v>133</v>
      </c>
      <c r="AT333" s="228" t="s">
        <v>128</v>
      </c>
      <c r="AU333" s="228" t="s">
        <v>83</v>
      </c>
      <c r="AY333" s="17" t="s">
        <v>126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7" t="s">
        <v>8</v>
      </c>
      <c r="BK333" s="229">
        <f>ROUND(I333*H333,0)</f>
        <v>0</v>
      </c>
      <c r="BL333" s="17" t="s">
        <v>133</v>
      </c>
      <c r="BM333" s="228" t="s">
        <v>1319</v>
      </c>
    </row>
    <row r="334" s="2" customFormat="1" ht="24.15" customHeight="1">
      <c r="A334" s="38"/>
      <c r="B334" s="39"/>
      <c r="C334" s="218" t="s">
        <v>481</v>
      </c>
      <c r="D334" s="218" t="s">
        <v>128</v>
      </c>
      <c r="E334" s="219" t="s">
        <v>1320</v>
      </c>
      <c r="F334" s="220" t="s">
        <v>1321</v>
      </c>
      <c r="G334" s="221" t="s">
        <v>581</v>
      </c>
      <c r="H334" s="222">
        <v>1</v>
      </c>
      <c r="I334" s="223"/>
      <c r="J334" s="222">
        <f>ROUND(I334*H334,0)</f>
        <v>0</v>
      </c>
      <c r="K334" s="220" t="s">
        <v>1</v>
      </c>
      <c r="L334" s="44"/>
      <c r="M334" s="224" t="s">
        <v>1</v>
      </c>
      <c r="N334" s="225" t="s">
        <v>39</v>
      </c>
      <c r="O334" s="91"/>
      <c r="P334" s="226">
        <f>O334*H334</f>
        <v>0</v>
      </c>
      <c r="Q334" s="226">
        <v>0</v>
      </c>
      <c r="R334" s="226">
        <f>Q334*H334</f>
        <v>0</v>
      </c>
      <c r="S334" s="226">
        <v>0</v>
      </c>
      <c r="T334" s="227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8" t="s">
        <v>133</v>
      </c>
      <c r="AT334" s="228" t="s">
        <v>128</v>
      </c>
      <c r="AU334" s="228" t="s">
        <v>83</v>
      </c>
      <c r="AY334" s="17" t="s">
        <v>126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17" t="s">
        <v>8</v>
      </c>
      <c r="BK334" s="229">
        <f>ROUND(I334*H334,0)</f>
        <v>0</v>
      </c>
      <c r="BL334" s="17" t="s">
        <v>133</v>
      </c>
      <c r="BM334" s="228" t="s">
        <v>1322</v>
      </c>
    </row>
    <row r="335" s="2" customFormat="1" ht="21.75" customHeight="1">
      <c r="A335" s="38"/>
      <c r="B335" s="39"/>
      <c r="C335" s="218" t="s">
        <v>485</v>
      </c>
      <c r="D335" s="218" t="s">
        <v>128</v>
      </c>
      <c r="E335" s="219" t="s">
        <v>1323</v>
      </c>
      <c r="F335" s="220" t="s">
        <v>1324</v>
      </c>
      <c r="G335" s="221" t="s">
        <v>581</v>
      </c>
      <c r="H335" s="222">
        <v>4</v>
      </c>
      <c r="I335" s="223"/>
      <c r="J335" s="222">
        <f>ROUND(I335*H335,0)</f>
        <v>0</v>
      </c>
      <c r="K335" s="220" t="s">
        <v>1</v>
      </c>
      <c r="L335" s="44"/>
      <c r="M335" s="224" t="s">
        <v>1</v>
      </c>
      <c r="N335" s="225" t="s">
        <v>39</v>
      </c>
      <c r="O335" s="91"/>
      <c r="P335" s="226">
        <f>O335*H335</f>
        <v>0</v>
      </c>
      <c r="Q335" s="226">
        <v>0</v>
      </c>
      <c r="R335" s="226">
        <f>Q335*H335</f>
        <v>0</v>
      </c>
      <c r="S335" s="226">
        <v>0</v>
      </c>
      <c r="T335" s="227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8" t="s">
        <v>133</v>
      </c>
      <c r="AT335" s="228" t="s">
        <v>128</v>
      </c>
      <c r="AU335" s="228" t="s">
        <v>83</v>
      </c>
      <c r="AY335" s="17" t="s">
        <v>126</v>
      </c>
      <c r="BE335" s="229">
        <f>IF(N335="základní",J335,0)</f>
        <v>0</v>
      </c>
      <c r="BF335" s="229">
        <f>IF(N335="snížená",J335,0)</f>
        <v>0</v>
      </c>
      <c r="BG335" s="229">
        <f>IF(N335="zákl. přenesená",J335,0)</f>
        <v>0</v>
      </c>
      <c r="BH335" s="229">
        <f>IF(N335="sníž. přenesená",J335,0)</f>
        <v>0</v>
      </c>
      <c r="BI335" s="229">
        <f>IF(N335="nulová",J335,0)</f>
        <v>0</v>
      </c>
      <c r="BJ335" s="17" t="s">
        <v>8</v>
      </c>
      <c r="BK335" s="229">
        <f>ROUND(I335*H335,0)</f>
        <v>0</v>
      </c>
      <c r="BL335" s="17" t="s">
        <v>133</v>
      </c>
      <c r="BM335" s="228" t="s">
        <v>1325</v>
      </c>
    </row>
    <row r="336" s="2" customFormat="1" ht="24.15" customHeight="1">
      <c r="A336" s="38"/>
      <c r="B336" s="39"/>
      <c r="C336" s="218" t="s">
        <v>477</v>
      </c>
      <c r="D336" s="218" t="s">
        <v>128</v>
      </c>
      <c r="E336" s="219" t="s">
        <v>1326</v>
      </c>
      <c r="F336" s="220" t="s">
        <v>1327</v>
      </c>
      <c r="G336" s="221" t="s">
        <v>581</v>
      </c>
      <c r="H336" s="222">
        <v>1</v>
      </c>
      <c r="I336" s="223"/>
      <c r="J336" s="222">
        <f>ROUND(I336*H336,0)</f>
        <v>0</v>
      </c>
      <c r="K336" s="220" t="s">
        <v>1</v>
      </c>
      <c r="L336" s="44"/>
      <c r="M336" s="224" t="s">
        <v>1</v>
      </c>
      <c r="N336" s="225" t="s">
        <v>39</v>
      </c>
      <c r="O336" s="91"/>
      <c r="P336" s="226">
        <f>O336*H336</f>
        <v>0</v>
      </c>
      <c r="Q336" s="226">
        <v>0</v>
      </c>
      <c r="R336" s="226">
        <f>Q336*H336</f>
        <v>0</v>
      </c>
      <c r="S336" s="226">
        <v>0</v>
      </c>
      <c r="T336" s="227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8" t="s">
        <v>133</v>
      </c>
      <c r="AT336" s="228" t="s">
        <v>128</v>
      </c>
      <c r="AU336" s="228" t="s">
        <v>83</v>
      </c>
      <c r="AY336" s="17" t="s">
        <v>126</v>
      </c>
      <c r="BE336" s="229">
        <f>IF(N336="základní",J336,0)</f>
        <v>0</v>
      </c>
      <c r="BF336" s="229">
        <f>IF(N336="snížená",J336,0)</f>
        <v>0</v>
      </c>
      <c r="BG336" s="229">
        <f>IF(N336="zákl. přenesená",J336,0)</f>
        <v>0</v>
      </c>
      <c r="BH336" s="229">
        <f>IF(N336="sníž. přenesená",J336,0)</f>
        <v>0</v>
      </c>
      <c r="BI336" s="229">
        <f>IF(N336="nulová",J336,0)</f>
        <v>0</v>
      </c>
      <c r="BJ336" s="17" t="s">
        <v>8</v>
      </c>
      <c r="BK336" s="229">
        <f>ROUND(I336*H336,0)</f>
        <v>0</v>
      </c>
      <c r="BL336" s="17" t="s">
        <v>133</v>
      </c>
      <c r="BM336" s="228" t="s">
        <v>1328</v>
      </c>
    </row>
    <row r="337" s="2" customFormat="1" ht="24.15" customHeight="1">
      <c r="A337" s="38"/>
      <c r="B337" s="39"/>
      <c r="C337" s="218" t="s">
        <v>1329</v>
      </c>
      <c r="D337" s="218" t="s">
        <v>128</v>
      </c>
      <c r="E337" s="219" t="s">
        <v>1330</v>
      </c>
      <c r="F337" s="220" t="s">
        <v>1331</v>
      </c>
      <c r="G337" s="221" t="s">
        <v>131</v>
      </c>
      <c r="H337" s="222">
        <v>3</v>
      </c>
      <c r="I337" s="223"/>
      <c r="J337" s="222">
        <f>ROUND(I337*H337,0)</f>
        <v>0</v>
      </c>
      <c r="K337" s="220" t="s">
        <v>1</v>
      </c>
      <c r="L337" s="44"/>
      <c r="M337" s="224" t="s">
        <v>1</v>
      </c>
      <c r="N337" s="225" t="s">
        <v>39</v>
      </c>
      <c r="O337" s="91"/>
      <c r="P337" s="226">
        <f>O337*H337</f>
        <v>0</v>
      </c>
      <c r="Q337" s="226">
        <v>0</v>
      </c>
      <c r="R337" s="226">
        <f>Q337*H337</f>
        <v>0</v>
      </c>
      <c r="S337" s="226">
        <v>0</v>
      </c>
      <c r="T337" s="227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8" t="s">
        <v>133</v>
      </c>
      <c r="AT337" s="228" t="s">
        <v>128</v>
      </c>
      <c r="AU337" s="228" t="s">
        <v>83</v>
      </c>
      <c r="AY337" s="17" t="s">
        <v>126</v>
      </c>
      <c r="BE337" s="229">
        <f>IF(N337="základní",J337,0)</f>
        <v>0</v>
      </c>
      <c r="BF337" s="229">
        <f>IF(N337="snížená",J337,0)</f>
        <v>0</v>
      </c>
      <c r="BG337" s="229">
        <f>IF(N337="zákl. přenesená",J337,0)</f>
        <v>0</v>
      </c>
      <c r="BH337" s="229">
        <f>IF(N337="sníž. přenesená",J337,0)</f>
        <v>0</v>
      </c>
      <c r="BI337" s="229">
        <f>IF(N337="nulová",J337,0)</f>
        <v>0</v>
      </c>
      <c r="BJ337" s="17" t="s">
        <v>8</v>
      </c>
      <c r="BK337" s="229">
        <f>ROUND(I337*H337,0)</f>
        <v>0</v>
      </c>
      <c r="BL337" s="17" t="s">
        <v>133</v>
      </c>
      <c r="BM337" s="228" t="s">
        <v>1332</v>
      </c>
    </row>
    <row r="338" s="2" customFormat="1" ht="24.15" customHeight="1">
      <c r="A338" s="38"/>
      <c r="B338" s="39"/>
      <c r="C338" s="218" t="s">
        <v>1333</v>
      </c>
      <c r="D338" s="218" t="s">
        <v>128</v>
      </c>
      <c r="E338" s="219" t="s">
        <v>1334</v>
      </c>
      <c r="F338" s="220" t="s">
        <v>1335</v>
      </c>
      <c r="G338" s="221" t="s">
        <v>131</v>
      </c>
      <c r="H338" s="222">
        <v>35</v>
      </c>
      <c r="I338" s="223"/>
      <c r="J338" s="222">
        <f>ROUND(I338*H338,0)</f>
        <v>0</v>
      </c>
      <c r="K338" s="220" t="s">
        <v>1</v>
      </c>
      <c r="L338" s="44"/>
      <c r="M338" s="224" t="s">
        <v>1</v>
      </c>
      <c r="N338" s="225" t="s">
        <v>39</v>
      </c>
      <c r="O338" s="91"/>
      <c r="P338" s="226">
        <f>O338*H338</f>
        <v>0</v>
      </c>
      <c r="Q338" s="226">
        <v>0</v>
      </c>
      <c r="R338" s="226">
        <f>Q338*H338</f>
        <v>0</v>
      </c>
      <c r="S338" s="226">
        <v>0</v>
      </c>
      <c r="T338" s="227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8" t="s">
        <v>133</v>
      </c>
      <c r="AT338" s="228" t="s">
        <v>128</v>
      </c>
      <c r="AU338" s="228" t="s">
        <v>83</v>
      </c>
      <c r="AY338" s="17" t="s">
        <v>126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17" t="s">
        <v>8</v>
      </c>
      <c r="BK338" s="229">
        <f>ROUND(I338*H338,0)</f>
        <v>0</v>
      </c>
      <c r="BL338" s="17" t="s">
        <v>133</v>
      </c>
      <c r="BM338" s="228" t="s">
        <v>1336</v>
      </c>
    </row>
    <row r="339" s="2" customFormat="1" ht="24.15" customHeight="1">
      <c r="A339" s="38"/>
      <c r="B339" s="39"/>
      <c r="C339" s="218" t="s">
        <v>1337</v>
      </c>
      <c r="D339" s="218" t="s">
        <v>128</v>
      </c>
      <c r="E339" s="219" t="s">
        <v>1338</v>
      </c>
      <c r="F339" s="220" t="s">
        <v>1339</v>
      </c>
      <c r="G339" s="221" t="s">
        <v>131</v>
      </c>
      <c r="H339" s="222">
        <v>147</v>
      </c>
      <c r="I339" s="223"/>
      <c r="J339" s="222">
        <f>ROUND(I339*H339,0)</f>
        <v>0</v>
      </c>
      <c r="K339" s="220" t="s">
        <v>1</v>
      </c>
      <c r="L339" s="44"/>
      <c r="M339" s="224" t="s">
        <v>1</v>
      </c>
      <c r="N339" s="225" t="s">
        <v>39</v>
      </c>
      <c r="O339" s="91"/>
      <c r="P339" s="226">
        <f>O339*H339</f>
        <v>0</v>
      </c>
      <c r="Q339" s="226">
        <v>0</v>
      </c>
      <c r="R339" s="226">
        <f>Q339*H339</f>
        <v>0</v>
      </c>
      <c r="S339" s="226">
        <v>0</v>
      </c>
      <c r="T339" s="227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8" t="s">
        <v>133</v>
      </c>
      <c r="AT339" s="228" t="s">
        <v>128</v>
      </c>
      <c r="AU339" s="228" t="s">
        <v>83</v>
      </c>
      <c r="AY339" s="17" t="s">
        <v>126</v>
      </c>
      <c r="BE339" s="229">
        <f>IF(N339="základní",J339,0)</f>
        <v>0</v>
      </c>
      <c r="BF339" s="229">
        <f>IF(N339="snížená",J339,0)</f>
        <v>0</v>
      </c>
      <c r="BG339" s="229">
        <f>IF(N339="zákl. přenesená",J339,0)</f>
        <v>0</v>
      </c>
      <c r="BH339" s="229">
        <f>IF(N339="sníž. přenesená",J339,0)</f>
        <v>0</v>
      </c>
      <c r="BI339" s="229">
        <f>IF(N339="nulová",J339,0)</f>
        <v>0</v>
      </c>
      <c r="BJ339" s="17" t="s">
        <v>8</v>
      </c>
      <c r="BK339" s="229">
        <f>ROUND(I339*H339,0)</f>
        <v>0</v>
      </c>
      <c r="BL339" s="17" t="s">
        <v>133</v>
      </c>
      <c r="BM339" s="228" t="s">
        <v>1340</v>
      </c>
    </row>
    <row r="340" s="2" customFormat="1" ht="24.15" customHeight="1">
      <c r="A340" s="38"/>
      <c r="B340" s="39"/>
      <c r="C340" s="218" t="s">
        <v>1341</v>
      </c>
      <c r="D340" s="218" t="s">
        <v>128</v>
      </c>
      <c r="E340" s="219" t="s">
        <v>1342</v>
      </c>
      <c r="F340" s="220" t="s">
        <v>1343</v>
      </c>
      <c r="G340" s="221" t="s">
        <v>131</v>
      </c>
      <c r="H340" s="222">
        <v>32</v>
      </c>
      <c r="I340" s="223"/>
      <c r="J340" s="222">
        <f>ROUND(I340*H340,0)</f>
        <v>0</v>
      </c>
      <c r="K340" s="220" t="s">
        <v>1</v>
      </c>
      <c r="L340" s="44"/>
      <c r="M340" s="224" t="s">
        <v>1</v>
      </c>
      <c r="N340" s="225" t="s">
        <v>39</v>
      </c>
      <c r="O340" s="91"/>
      <c r="P340" s="226">
        <f>O340*H340</f>
        <v>0</v>
      </c>
      <c r="Q340" s="226">
        <v>0</v>
      </c>
      <c r="R340" s="226">
        <f>Q340*H340</f>
        <v>0</v>
      </c>
      <c r="S340" s="226">
        <v>0</v>
      </c>
      <c r="T340" s="227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8" t="s">
        <v>133</v>
      </c>
      <c r="AT340" s="228" t="s">
        <v>128</v>
      </c>
      <c r="AU340" s="228" t="s">
        <v>83</v>
      </c>
      <c r="AY340" s="17" t="s">
        <v>126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17" t="s">
        <v>8</v>
      </c>
      <c r="BK340" s="229">
        <f>ROUND(I340*H340,0)</f>
        <v>0</v>
      </c>
      <c r="BL340" s="17" t="s">
        <v>133</v>
      </c>
      <c r="BM340" s="228" t="s">
        <v>1344</v>
      </c>
    </row>
    <row r="341" s="2" customFormat="1" ht="24.15" customHeight="1">
      <c r="A341" s="38"/>
      <c r="B341" s="39"/>
      <c r="C341" s="218" t="s">
        <v>1345</v>
      </c>
      <c r="D341" s="218" t="s">
        <v>128</v>
      </c>
      <c r="E341" s="219" t="s">
        <v>1346</v>
      </c>
      <c r="F341" s="220" t="s">
        <v>1347</v>
      </c>
      <c r="G341" s="221" t="s">
        <v>131</v>
      </c>
      <c r="H341" s="222">
        <v>15</v>
      </c>
      <c r="I341" s="223"/>
      <c r="J341" s="222">
        <f>ROUND(I341*H341,0)</f>
        <v>0</v>
      </c>
      <c r="K341" s="220" t="s">
        <v>1</v>
      </c>
      <c r="L341" s="44"/>
      <c r="M341" s="224" t="s">
        <v>1</v>
      </c>
      <c r="N341" s="225" t="s">
        <v>39</v>
      </c>
      <c r="O341" s="91"/>
      <c r="P341" s="226">
        <f>O341*H341</f>
        <v>0</v>
      </c>
      <c r="Q341" s="226">
        <v>0</v>
      </c>
      <c r="R341" s="226">
        <f>Q341*H341</f>
        <v>0</v>
      </c>
      <c r="S341" s="226">
        <v>0</v>
      </c>
      <c r="T341" s="227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8" t="s">
        <v>133</v>
      </c>
      <c r="AT341" s="228" t="s">
        <v>128</v>
      </c>
      <c r="AU341" s="228" t="s">
        <v>83</v>
      </c>
      <c r="AY341" s="17" t="s">
        <v>126</v>
      </c>
      <c r="BE341" s="229">
        <f>IF(N341="základní",J341,0)</f>
        <v>0</v>
      </c>
      <c r="BF341" s="229">
        <f>IF(N341="snížená",J341,0)</f>
        <v>0</v>
      </c>
      <c r="BG341" s="229">
        <f>IF(N341="zákl. přenesená",J341,0)</f>
        <v>0</v>
      </c>
      <c r="BH341" s="229">
        <f>IF(N341="sníž. přenesená",J341,0)</f>
        <v>0</v>
      </c>
      <c r="BI341" s="229">
        <f>IF(N341="nulová",J341,0)</f>
        <v>0</v>
      </c>
      <c r="BJ341" s="17" t="s">
        <v>8</v>
      </c>
      <c r="BK341" s="229">
        <f>ROUND(I341*H341,0)</f>
        <v>0</v>
      </c>
      <c r="BL341" s="17" t="s">
        <v>133</v>
      </c>
      <c r="BM341" s="228" t="s">
        <v>1348</v>
      </c>
    </row>
    <row r="342" s="2" customFormat="1" ht="24.15" customHeight="1">
      <c r="A342" s="38"/>
      <c r="B342" s="39"/>
      <c r="C342" s="218" t="s">
        <v>1349</v>
      </c>
      <c r="D342" s="218" t="s">
        <v>128</v>
      </c>
      <c r="E342" s="219" t="s">
        <v>1350</v>
      </c>
      <c r="F342" s="220" t="s">
        <v>1351</v>
      </c>
      <c r="G342" s="221" t="s">
        <v>131</v>
      </c>
      <c r="H342" s="222">
        <v>5</v>
      </c>
      <c r="I342" s="223"/>
      <c r="J342" s="222">
        <f>ROUND(I342*H342,0)</f>
        <v>0</v>
      </c>
      <c r="K342" s="220" t="s">
        <v>1</v>
      </c>
      <c r="L342" s="44"/>
      <c r="M342" s="224" t="s">
        <v>1</v>
      </c>
      <c r="N342" s="225" t="s">
        <v>39</v>
      </c>
      <c r="O342" s="91"/>
      <c r="P342" s="226">
        <f>O342*H342</f>
        <v>0</v>
      </c>
      <c r="Q342" s="226">
        <v>0</v>
      </c>
      <c r="R342" s="226">
        <f>Q342*H342</f>
        <v>0</v>
      </c>
      <c r="S342" s="226">
        <v>0</v>
      </c>
      <c r="T342" s="227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8" t="s">
        <v>133</v>
      </c>
      <c r="AT342" s="228" t="s">
        <v>128</v>
      </c>
      <c r="AU342" s="228" t="s">
        <v>83</v>
      </c>
      <c r="AY342" s="17" t="s">
        <v>126</v>
      </c>
      <c r="BE342" s="229">
        <f>IF(N342="základní",J342,0)</f>
        <v>0</v>
      </c>
      <c r="BF342" s="229">
        <f>IF(N342="snížená",J342,0)</f>
        <v>0</v>
      </c>
      <c r="BG342" s="229">
        <f>IF(N342="zákl. přenesená",J342,0)</f>
        <v>0</v>
      </c>
      <c r="BH342" s="229">
        <f>IF(N342="sníž. přenesená",J342,0)</f>
        <v>0</v>
      </c>
      <c r="BI342" s="229">
        <f>IF(N342="nulová",J342,0)</f>
        <v>0</v>
      </c>
      <c r="BJ342" s="17" t="s">
        <v>8</v>
      </c>
      <c r="BK342" s="229">
        <f>ROUND(I342*H342,0)</f>
        <v>0</v>
      </c>
      <c r="BL342" s="17" t="s">
        <v>133</v>
      </c>
      <c r="BM342" s="228" t="s">
        <v>1352</v>
      </c>
    </row>
    <row r="343" s="2" customFormat="1" ht="24.15" customHeight="1">
      <c r="A343" s="38"/>
      <c r="B343" s="39"/>
      <c r="C343" s="218" t="s">
        <v>1353</v>
      </c>
      <c r="D343" s="218" t="s">
        <v>128</v>
      </c>
      <c r="E343" s="219" t="s">
        <v>1354</v>
      </c>
      <c r="F343" s="220" t="s">
        <v>1355</v>
      </c>
      <c r="G343" s="221" t="s">
        <v>131</v>
      </c>
      <c r="H343" s="222">
        <v>13</v>
      </c>
      <c r="I343" s="223"/>
      <c r="J343" s="222">
        <f>ROUND(I343*H343,0)</f>
        <v>0</v>
      </c>
      <c r="K343" s="220" t="s">
        <v>1</v>
      </c>
      <c r="L343" s="44"/>
      <c r="M343" s="224" t="s">
        <v>1</v>
      </c>
      <c r="N343" s="225" t="s">
        <v>39</v>
      </c>
      <c r="O343" s="91"/>
      <c r="P343" s="226">
        <f>O343*H343</f>
        <v>0</v>
      </c>
      <c r="Q343" s="226">
        <v>0</v>
      </c>
      <c r="R343" s="226">
        <f>Q343*H343</f>
        <v>0</v>
      </c>
      <c r="S343" s="226">
        <v>0</v>
      </c>
      <c r="T343" s="227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8" t="s">
        <v>133</v>
      </c>
      <c r="AT343" s="228" t="s">
        <v>128</v>
      </c>
      <c r="AU343" s="228" t="s">
        <v>83</v>
      </c>
      <c r="AY343" s="17" t="s">
        <v>126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7" t="s">
        <v>8</v>
      </c>
      <c r="BK343" s="229">
        <f>ROUND(I343*H343,0)</f>
        <v>0</v>
      </c>
      <c r="BL343" s="17" t="s">
        <v>133</v>
      </c>
      <c r="BM343" s="228" t="s">
        <v>1356</v>
      </c>
    </row>
    <row r="344" s="2" customFormat="1" ht="16.5" customHeight="1">
      <c r="A344" s="38"/>
      <c r="B344" s="39"/>
      <c r="C344" s="218" t="s">
        <v>1357</v>
      </c>
      <c r="D344" s="218" t="s">
        <v>128</v>
      </c>
      <c r="E344" s="219" t="s">
        <v>584</v>
      </c>
      <c r="F344" s="220" t="s">
        <v>585</v>
      </c>
      <c r="G344" s="221" t="s">
        <v>581</v>
      </c>
      <c r="H344" s="222">
        <v>1</v>
      </c>
      <c r="I344" s="223"/>
      <c r="J344" s="222">
        <f>ROUND(I344*H344,0)</f>
        <v>0</v>
      </c>
      <c r="K344" s="220" t="s">
        <v>1</v>
      </c>
      <c r="L344" s="44"/>
      <c r="M344" s="224" t="s">
        <v>1</v>
      </c>
      <c r="N344" s="225" t="s">
        <v>39</v>
      </c>
      <c r="O344" s="91"/>
      <c r="P344" s="226">
        <f>O344*H344</f>
        <v>0</v>
      </c>
      <c r="Q344" s="226">
        <v>0</v>
      </c>
      <c r="R344" s="226">
        <f>Q344*H344</f>
        <v>0</v>
      </c>
      <c r="S344" s="226">
        <v>0</v>
      </c>
      <c r="T344" s="227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8" t="s">
        <v>133</v>
      </c>
      <c r="AT344" s="228" t="s">
        <v>128</v>
      </c>
      <c r="AU344" s="228" t="s">
        <v>83</v>
      </c>
      <c r="AY344" s="17" t="s">
        <v>126</v>
      </c>
      <c r="BE344" s="229">
        <f>IF(N344="základní",J344,0)</f>
        <v>0</v>
      </c>
      <c r="BF344" s="229">
        <f>IF(N344="snížená",J344,0)</f>
        <v>0</v>
      </c>
      <c r="BG344" s="229">
        <f>IF(N344="zákl. přenesená",J344,0)</f>
        <v>0</v>
      </c>
      <c r="BH344" s="229">
        <f>IF(N344="sníž. přenesená",J344,0)</f>
        <v>0</v>
      </c>
      <c r="BI344" s="229">
        <f>IF(N344="nulová",J344,0)</f>
        <v>0</v>
      </c>
      <c r="BJ344" s="17" t="s">
        <v>8</v>
      </c>
      <c r="BK344" s="229">
        <f>ROUND(I344*H344,0)</f>
        <v>0</v>
      </c>
      <c r="BL344" s="17" t="s">
        <v>133</v>
      </c>
      <c r="BM344" s="228" t="s">
        <v>1358</v>
      </c>
    </row>
    <row r="345" s="2" customFormat="1" ht="16.5" customHeight="1">
      <c r="A345" s="38"/>
      <c r="B345" s="39"/>
      <c r="C345" s="218" t="s">
        <v>1359</v>
      </c>
      <c r="D345" s="218" t="s">
        <v>128</v>
      </c>
      <c r="E345" s="219" t="s">
        <v>1360</v>
      </c>
      <c r="F345" s="220" t="s">
        <v>1361</v>
      </c>
      <c r="G345" s="221" t="s">
        <v>581</v>
      </c>
      <c r="H345" s="222">
        <v>1</v>
      </c>
      <c r="I345" s="223"/>
      <c r="J345" s="222">
        <f>ROUND(I345*H345,0)</f>
        <v>0</v>
      </c>
      <c r="K345" s="220" t="s">
        <v>1</v>
      </c>
      <c r="L345" s="44"/>
      <c r="M345" s="224" t="s">
        <v>1</v>
      </c>
      <c r="N345" s="225" t="s">
        <v>39</v>
      </c>
      <c r="O345" s="91"/>
      <c r="P345" s="226">
        <f>O345*H345</f>
        <v>0</v>
      </c>
      <c r="Q345" s="226">
        <v>0</v>
      </c>
      <c r="R345" s="226">
        <f>Q345*H345</f>
        <v>0</v>
      </c>
      <c r="S345" s="226">
        <v>0</v>
      </c>
      <c r="T345" s="227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8" t="s">
        <v>133</v>
      </c>
      <c r="AT345" s="228" t="s">
        <v>128</v>
      </c>
      <c r="AU345" s="228" t="s">
        <v>83</v>
      </c>
      <c r="AY345" s="17" t="s">
        <v>126</v>
      </c>
      <c r="BE345" s="229">
        <f>IF(N345="základní",J345,0)</f>
        <v>0</v>
      </c>
      <c r="BF345" s="229">
        <f>IF(N345="snížená",J345,0)</f>
        <v>0</v>
      </c>
      <c r="BG345" s="229">
        <f>IF(N345="zákl. přenesená",J345,0)</f>
        <v>0</v>
      </c>
      <c r="BH345" s="229">
        <f>IF(N345="sníž. přenesená",J345,0)</f>
        <v>0</v>
      </c>
      <c r="BI345" s="229">
        <f>IF(N345="nulová",J345,0)</f>
        <v>0</v>
      </c>
      <c r="BJ345" s="17" t="s">
        <v>8</v>
      </c>
      <c r="BK345" s="229">
        <f>ROUND(I345*H345,0)</f>
        <v>0</v>
      </c>
      <c r="BL345" s="17" t="s">
        <v>133</v>
      </c>
      <c r="BM345" s="228" t="s">
        <v>1362</v>
      </c>
    </row>
    <row r="346" s="2" customFormat="1" ht="21.75" customHeight="1">
      <c r="A346" s="38"/>
      <c r="B346" s="39"/>
      <c r="C346" s="218" t="s">
        <v>1363</v>
      </c>
      <c r="D346" s="218" t="s">
        <v>128</v>
      </c>
      <c r="E346" s="219" t="s">
        <v>1364</v>
      </c>
      <c r="F346" s="220" t="s">
        <v>1365</v>
      </c>
      <c r="G346" s="221" t="s">
        <v>581</v>
      </c>
      <c r="H346" s="222">
        <v>18</v>
      </c>
      <c r="I346" s="223"/>
      <c r="J346" s="222">
        <f>ROUND(I346*H346,0)</f>
        <v>0</v>
      </c>
      <c r="K346" s="220" t="s">
        <v>1</v>
      </c>
      <c r="L346" s="44"/>
      <c r="M346" s="224" t="s">
        <v>1</v>
      </c>
      <c r="N346" s="225" t="s">
        <v>39</v>
      </c>
      <c r="O346" s="91"/>
      <c r="P346" s="226">
        <f>O346*H346</f>
        <v>0</v>
      </c>
      <c r="Q346" s="226">
        <v>0</v>
      </c>
      <c r="R346" s="226">
        <f>Q346*H346</f>
        <v>0</v>
      </c>
      <c r="S346" s="226">
        <v>0</v>
      </c>
      <c r="T346" s="227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8" t="s">
        <v>133</v>
      </c>
      <c r="AT346" s="228" t="s">
        <v>128</v>
      </c>
      <c r="AU346" s="228" t="s">
        <v>83</v>
      </c>
      <c r="AY346" s="17" t="s">
        <v>126</v>
      </c>
      <c r="BE346" s="229">
        <f>IF(N346="základní",J346,0)</f>
        <v>0</v>
      </c>
      <c r="BF346" s="229">
        <f>IF(N346="snížená",J346,0)</f>
        <v>0</v>
      </c>
      <c r="BG346" s="229">
        <f>IF(N346="zákl. přenesená",J346,0)</f>
        <v>0</v>
      </c>
      <c r="BH346" s="229">
        <f>IF(N346="sníž. přenesená",J346,0)</f>
        <v>0</v>
      </c>
      <c r="BI346" s="229">
        <f>IF(N346="nulová",J346,0)</f>
        <v>0</v>
      </c>
      <c r="BJ346" s="17" t="s">
        <v>8</v>
      </c>
      <c r="BK346" s="229">
        <f>ROUND(I346*H346,0)</f>
        <v>0</v>
      </c>
      <c r="BL346" s="17" t="s">
        <v>133</v>
      </c>
      <c r="BM346" s="228" t="s">
        <v>1366</v>
      </c>
    </row>
    <row r="347" s="2" customFormat="1" ht="21.75" customHeight="1">
      <c r="A347" s="38"/>
      <c r="B347" s="39"/>
      <c r="C347" s="218" t="s">
        <v>1367</v>
      </c>
      <c r="D347" s="218" t="s">
        <v>128</v>
      </c>
      <c r="E347" s="219" t="s">
        <v>1368</v>
      </c>
      <c r="F347" s="220" t="s">
        <v>1369</v>
      </c>
      <c r="G347" s="221" t="s">
        <v>581</v>
      </c>
      <c r="H347" s="222">
        <v>10</v>
      </c>
      <c r="I347" s="223"/>
      <c r="J347" s="222">
        <f>ROUND(I347*H347,0)</f>
        <v>0</v>
      </c>
      <c r="K347" s="220" t="s">
        <v>1</v>
      </c>
      <c r="L347" s="44"/>
      <c r="M347" s="224" t="s">
        <v>1</v>
      </c>
      <c r="N347" s="225" t="s">
        <v>39</v>
      </c>
      <c r="O347" s="91"/>
      <c r="P347" s="226">
        <f>O347*H347</f>
        <v>0</v>
      </c>
      <c r="Q347" s="226">
        <v>0</v>
      </c>
      <c r="R347" s="226">
        <f>Q347*H347</f>
        <v>0</v>
      </c>
      <c r="S347" s="226">
        <v>0</v>
      </c>
      <c r="T347" s="227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8" t="s">
        <v>133</v>
      </c>
      <c r="AT347" s="228" t="s">
        <v>128</v>
      </c>
      <c r="AU347" s="228" t="s">
        <v>83</v>
      </c>
      <c r="AY347" s="17" t="s">
        <v>126</v>
      </c>
      <c r="BE347" s="229">
        <f>IF(N347="základní",J347,0)</f>
        <v>0</v>
      </c>
      <c r="BF347" s="229">
        <f>IF(N347="snížená",J347,0)</f>
        <v>0</v>
      </c>
      <c r="BG347" s="229">
        <f>IF(N347="zákl. přenesená",J347,0)</f>
        <v>0</v>
      </c>
      <c r="BH347" s="229">
        <f>IF(N347="sníž. přenesená",J347,0)</f>
        <v>0</v>
      </c>
      <c r="BI347" s="229">
        <f>IF(N347="nulová",J347,0)</f>
        <v>0</v>
      </c>
      <c r="BJ347" s="17" t="s">
        <v>8</v>
      </c>
      <c r="BK347" s="229">
        <f>ROUND(I347*H347,0)</f>
        <v>0</v>
      </c>
      <c r="BL347" s="17" t="s">
        <v>133</v>
      </c>
      <c r="BM347" s="228" t="s">
        <v>1370</v>
      </c>
    </row>
    <row r="348" s="2" customFormat="1" ht="21.75" customHeight="1">
      <c r="A348" s="38"/>
      <c r="B348" s="39"/>
      <c r="C348" s="218" t="s">
        <v>1371</v>
      </c>
      <c r="D348" s="218" t="s">
        <v>128</v>
      </c>
      <c r="E348" s="219" t="s">
        <v>1372</v>
      </c>
      <c r="F348" s="220" t="s">
        <v>1373</v>
      </c>
      <c r="G348" s="221" t="s">
        <v>581</v>
      </c>
      <c r="H348" s="222">
        <v>2</v>
      </c>
      <c r="I348" s="223"/>
      <c r="J348" s="222">
        <f>ROUND(I348*H348,0)</f>
        <v>0</v>
      </c>
      <c r="K348" s="220" t="s">
        <v>1</v>
      </c>
      <c r="L348" s="44"/>
      <c r="M348" s="224" t="s">
        <v>1</v>
      </c>
      <c r="N348" s="225" t="s">
        <v>39</v>
      </c>
      <c r="O348" s="91"/>
      <c r="P348" s="226">
        <f>O348*H348</f>
        <v>0</v>
      </c>
      <c r="Q348" s="226">
        <v>0</v>
      </c>
      <c r="R348" s="226">
        <f>Q348*H348</f>
        <v>0</v>
      </c>
      <c r="S348" s="226">
        <v>0</v>
      </c>
      <c r="T348" s="227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8" t="s">
        <v>133</v>
      </c>
      <c r="AT348" s="228" t="s">
        <v>128</v>
      </c>
      <c r="AU348" s="228" t="s">
        <v>83</v>
      </c>
      <c r="AY348" s="17" t="s">
        <v>126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17" t="s">
        <v>8</v>
      </c>
      <c r="BK348" s="229">
        <f>ROUND(I348*H348,0)</f>
        <v>0</v>
      </c>
      <c r="BL348" s="17" t="s">
        <v>133</v>
      </c>
      <c r="BM348" s="228" t="s">
        <v>1374</v>
      </c>
    </row>
    <row r="349" s="2" customFormat="1" ht="24.15" customHeight="1">
      <c r="A349" s="38"/>
      <c r="B349" s="39"/>
      <c r="C349" s="218" t="s">
        <v>1375</v>
      </c>
      <c r="D349" s="218" t="s">
        <v>128</v>
      </c>
      <c r="E349" s="219" t="s">
        <v>588</v>
      </c>
      <c r="F349" s="220" t="s">
        <v>589</v>
      </c>
      <c r="G349" s="221" t="s">
        <v>131</v>
      </c>
      <c r="H349" s="222">
        <v>50</v>
      </c>
      <c r="I349" s="223"/>
      <c r="J349" s="222">
        <f>ROUND(I349*H349,0)</f>
        <v>0</v>
      </c>
      <c r="K349" s="220" t="s">
        <v>1</v>
      </c>
      <c r="L349" s="44"/>
      <c r="M349" s="224" t="s">
        <v>1</v>
      </c>
      <c r="N349" s="225" t="s">
        <v>39</v>
      </c>
      <c r="O349" s="91"/>
      <c r="P349" s="226">
        <f>O349*H349</f>
        <v>0</v>
      </c>
      <c r="Q349" s="226">
        <v>0</v>
      </c>
      <c r="R349" s="226">
        <f>Q349*H349</f>
        <v>0</v>
      </c>
      <c r="S349" s="226">
        <v>0</v>
      </c>
      <c r="T349" s="227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8" t="s">
        <v>133</v>
      </c>
      <c r="AT349" s="228" t="s">
        <v>128</v>
      </c>
      <c r="AU349" s="228" t="s">
        <v>83</v>
      </c>
      <c r="AY349" s="17" t="s">
        <v>126</v>
      </c>
      <c r="BE349" s="229">
        <f>IF(N349="základní",J349,0)</f>
        <v>0</v>
      </c>
      <c r="BF349" s="229">
        <f>IF(N349="snížená",J349,0)</f>
        <v>0</v>
      </c>
      <c r="BG349" s="229">
        <f>IF(N349="zákl. přenesená",J349,0)</f>
        <v>0</v>
      </c>
      <c r="BH349" s="229">
        <f>IF(N349="sníž. přenesená",J349,0)</f>
        <v>0</v>
      </c>
      <c r="BI349" s="229">
        <f>IF(N349="nulová",J349,0)</f>
        <v>0</v>
      </c>
      <c r="BJ349" s="17" t="s">
        <v>8</v>
      </c>
      <c r="BK349" s="229">
        <f>ROUND(I349*H349,0)</f>
        <v>0</v>
      </c>
      <c r="BL349" s="17" t="s">
        <v>133</v>
      </c>
      <c r="BM349" s="228" t="s">
        <v>1376</v>
      </c>
    </row>
    <row r="350" s="2" customFormat="1" ht="21.75" customHeight="1">
      <c r="A350" s="38"/>
      <c r="B350" s="39"/>
      <c r="C350" s="218" t="s">
        <v>1377</v>
      </c>
      <c r="D350" s="218" t="s">
        <v>128</v>
      </c>
      <c r="E350" s="219" t="s">
        <v>1378</v>
      </c>
      <c r="F350" s="220" t="s">
        <v>1379</v>
      </c>
      <c r="G350" s="221" t="s">
        <v>581</v>
      </c>
      <c r="H350" s="222">
        <v>20</v>
      </c>
      <c r="I350" s="223"/>
      <c r="J350" s="222">
        <f>ROUND(I350*H350,0)</f>
        <v>0</v>
      </c>
      <c r="K350" s="220" t="s">
        <v>1</v>
      </c>
      <c r="L350" s="44"/>
      <c r="M350" s="224" t="s">
        <v>1</v>
      </c>
      <c r="N350" s="225" t="s">
        <v>39</v>
      </c>
      <c r="O350" s="91"/>
      <c r="P350" s="226">
        <f>O350*H350</f>
        <v>0</v>
      </c>
      <c r="Q350" s="226">
        <v>0</v>
      </c>
      <c r="R350" s="226">
        <f>Q350*H350</f>
        <v>0</v>
      </c>
      <c r="S350" s="226">
        <v>0</v>
      </c>
      <c r="T350" s="227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8" t="s">
        <v>133</v>
      </c>
      <c r="AT350" s="228" t="s">
        <v>128</v>
      </c>
      <c r="AU350" s="228" t="s">
        <v>83</v>
      </c>
      <c r="AY350" s="17" t="s">
        <v>126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17" t="s">
        <v>8</v>
      </c>
      <c r="BK350" s="229">
        <f>ROUND(I350*H350,0)</f>
        <v>0</v>
      </c>
      <c r="BL350" s="17" t="s">
        <v>133</v>
      </c>
      <c r="BM350" s="228" t="s">
        <v>1380</v>
      </c>
    </row>
    <row r="351" s="2" customFormat="1" ht="24.15" customHeight="1">
      <c r="A351" s="38"/>
      <c r="B351" s="39"/>
      <c r="C351" s="218" t="s">
        <v>1381</v>
      </c>
      <c r="D351" s="218" t="s">
        <v>128</v>
      </c>
      <c r="E351" s="219" t="s">
        <v>1382</v>
      </c>
      <c r="F351" s="220" t="s">
        <v>1383</v>
      </c>
      <c r="G351" s="221" t="s">
        <v>581</v>
      </c>
      <c r="H351" s="222">
        <v>4</v>
      </c>
      <c r="I351" s="223"/>
      <c r="J351" s="222">
        <f>ROUND(I351*H351,0)</f>
        <v>0</v>
      </c>
      <c r="K351" s="220" t="s">
        <v>1</v>
      </c>
      <c r="L351" s="44"/>
      <c r="M351" s="224" t="s">
        <v>1</v>
      </c>
      <c r="N351" s="225" t="s">
        <v>39</v>
      </c>
      <c r="O351" s="91"/>
      <c r="P351" s="226">
        <f>O351*H351</f>
        <v>0</v>
      </c>
      <c r="Q351" s="226">
        <v>0</v>
      </c>
      <c r="R351" s="226">
        <f>Q351*H351</f>
        <v>0</v>
      </c>
      <c r="S351" s="226">
        <v>0</v>
      </c>
      <c r="T351" s="227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8" t="s">
        <v>133</v>
      </c>
      <c r="AT351" s="228" t="s">
        <v>128</v>
      </c>
      <c r="AU351" s="228" t="s">
        <v>83</v>
      </c>
      <c r="AY351" s="17" t="s">
        <v>126</v>
      </c>
      <c r="BE351" s="229">
        <f>IF(N351="základní",J351,0)</f>
        <v>0</v>
      </c>
      <c r="BF351" s="229">
        <f>IF(N351="snížená",J351,0)</f>
        <v>0</v>
      </c>
      <c r="BG351" s="229">
        <f>IF(N351="zákl. přenesená",J351,0)</f>
        <v>0</v>
      </c>
      <c r="BH351" s="229">
        <f>IF(N351="sníž. přenesená",J351,0)</f>
        <v>0</v>
      </c>
      <c r="BI351" s="229">
        <f>IF(N351="nulová",J351,0)</f>
        <v>0</v>
      </c>
      <c r="BJ351" s="17" t="s">
        <v>8</v>
      </c>
      <c r="BK351" s="229">
        <f>ROUND(I351*H351,0)</f>
        <v>0</v>
      </c>
      <c r="BL351" s="17" t="s">
        <v>133</v>
      </c>
      <c r="BM351" s="228" t="s">
        <v>1384</v>
      </c>
    </row>
    <row r="352" s="2" customFormat="1" ht="24.15" customHeight="1">
      <c r="A352" s="38"/>
      <c r="B352" s="39"/>
      <c r="C352" s="218" t="s">
        <v>1385</v>
      </c>
      <c r="D352" s="218" t="s">
        <v>128</v>
      </c>
      <c r="E352" s="219" t="s">
        <v>1386</v>
      </c>
      <c r="F352" s="220" t="s">
        <v>1387</v>
      </c>
      <c r="G352" s="221" t="s">
        <v>581</v>
      </c>
      <c r="H352" s="222">
        <v>14</v>
      </c>
      <c r="I352" s="223"/>
      <c r="J352" s="222">
        <f>ROUND(I352*H352,0)</f>
        <v>0</v>
      </c>
      <c r="K352" s="220" t="s">
        <v>1</v>
      </c>
      <c r="L352" s="44"/>
      <c r="M352" s="224" t="s">
        <v>1</v>
      </c>
      <c r="N352" s="225" t="s">
        <v>39</v>
      </c>
      <c r="O352" s="91"/>
      <c r="P352" s="226">
        <f>O352*H352</f>
        <v>0</v>
      </c>
      <c r="Q352" s="226">
        <v>0</v>
      </c>
      <c r="R352" s="226">
        <f>Q352*H352</f>
        <v>0</v>
      </c>
      <c r="S352" s="226">
        <v>0</v>
      </c>
      <c r="T352" s="227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8" t="s">
        <v>133</v>
      </c>
      <c r="AT352" s="228" t="s">
        <v>128</v>
      </c>
      <c r="AU352" s="228" t="s">
        <v>83</v>
      </c>
      <c r="AY352" s="17" t="s">
        <v>126</v>
      </c>
      <c r="BE352" s="229">
        <f>IF(N352="základní",J352,0)</f>
        <v>0</v>
      </c>
      <c r="BF352" s="229">
        <f>IF(N352="snížená",J352,0)</f>
        <v>0</v>
      </c>
      <c r="BG352" s="229">
        <f>IF(N352="zákl. přenesená",J352,0)</f>
        <v>0</v>
      </c>
      <c r="BH352" s="229">
        <f>IF(N352="sníž. přenesená",J352,0)</f>
        <v>0</v>
      </c>
      <c r="BI352" s="229">
        <f>IF(N352="nulová",J352,0)</f>
        <v>0</v>
      </c>
      <c r="BJ352" s="17" t="s">
        <v>8</v>
      </c>
      <c r="BK352" s="229">
        <f>ROUND(I352*H352,0)</f>
        <v>0</v>
      </c>
      <c r="BL352" s="17" t="s">
        <v>133</v>
      </c>
      <c r="BM352" s="228" t="s">
        <v>1388</v>
      </c>
    </row>
    <row r="353" s="2" customFormat="1" ht="24.15" customHeight="1">
      <c r="A353" s="38"/>
      <c r="B353" s="39"/>
      <c r="C353" s="218" t="s">
        <v>1389</v>
      </c>
      <c r="D353" s="218" t="s">
        <v>128</v>
      </c>
      <c r="E353" s="219" t="s">
        <v>1390</v>
      </c>
      <c r="F353" s="220" t="s">
        <v>1391</v>
      </c>
      <c r="G353" s="221" t="s">
        <v>581</v>
      </c>
      <c r="H353" s="222">
        <v>40</v>
      </c>
      <c r="I353" s="223"/>
      <c r="J353" s="222">
        <f>ROUND(I353*H353,0)</f>
        <v>0</v>
      </c>
      <c r="K353" s="220" t="s">
        <v>1</v>
      </c>
      <c r="L353" s="44"/>
      <c r="M353" s="224" t="s">
        <v>1</v>
      </c>
      <c r="N353" s="225" t="s">
        <v>39</v>
      </c>
      <c r="O353" s="91"/>
      <c r="P353" s="226">
        <f>O353*H353</f>
        <v>0</v>
      </c>
      <c r="Q353" s="226">
        <v>0</v>
      </c>
      <c r="R353" s="226">
        <f>Q353*H353</f>
        <v>0</v>
      </c>
      <c r="S353" s="226">
        <v>0</v>
      </c>
      <c r="T353" s="227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8" t="s">
        <v>133</v>
      </c>
      <c r="AT353" s="228" t="s">
        <v>128</v>
      </c>
      <c r="AU353" s="228" t="s">
        <v>83</v>
      </c>
      <c r="AY353" s="17" t="s">
        <v>126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7" t="s">
        <v>8</v>
      </c>
      <c r="BK353" s="229">
        <f>ROUND(I353*H353,0)</f>
        <v>0</v>
      </c>
      <c r="BL353" s="17" t="s">
        <v>133</v>
      </c>
      <c r="BM353" s="228" t="s">
        <v>1392</v>
      </c>
    </row>
    <row r="354" s="2" customFormat="1" ht="37.8" customHeight="1">
      <c r="A354" s="38"/>
      <c r="B354" s="39"/>
      <c r="C354" s="218" t="s">
        <v>1393</v>
      </c>
      <c r="D354" s="218" t="s">
        <v>128</v>
      </c>
      <c r="E354" s="219" t="s">
        <v>1394</v>
      </c>
      <c r="F354" s="220" t="s">
        <v>1395</v>
      </c>
      <c r="G354" s="221" t="s">
        <v>131</v>
      </c>
      <c r="H354" s="222">
        <v>36</v>
      </c>
      <c r="I354" s="223"/>
      <c r="J354" s="222">
        <f>ROUND(I354*H354,0)</f>
        <v>0</v>
      </c>
      <c r="K354" s="220" t="s">
        <v>1</v>
      </c>
      <c r="L354" s="44"/>
      <c r="M354" s="224" t="s">
        <v>1</v>
      </c>
      <c r="N354" s="225" t="s">
        <v>39</v>
      </c>
      <c r="O354" s="91"/>
      <c r="P354" s="226">
        <f>O354*H354</f>
        <v>0</v>
      </c>
      <c r="Q354" s="226">
        <v>0</v>
      </c>
      <c r="R354" s="226">
        <f>Q354*H354</f>
        <v>0</v>
      </c>
      <c r="S354" s="226">
        <v>0</v>
      </c>
      <c r="T354" s="227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8" t="s">
        <v>133</v>
      </c>
      <c r="AT354" s="228" t="s">
        <v>128</v>
      </c>
      <c r="AU354" s="228" t="s">
        <v>83</v>
      </c>
      <c r="AY354" s="17" t="s">
        <v>126</v>
      </c>
      <c r="BE354" s="229">
        <f>IF(N354="základní",J354,0)</f>
        <v>0</v>
      </c>
      <c r="BF354" s="229">
        <f>IF(N354="snížená",J354,0)</f>
        <v>0</v>
      </c>
      <c r="BG354" s="229">
        <f>IF(N354="zákl. přenesená",J354,0)</f>
        <v>0</v>
      </c>
      <c r="BH354" s="229">
        <f>IF(N354="sníž. přenesená",J354,0)</f>
        <v>0</v>
      </c>
      <c r="BI354" s="229">
        <f>IF(N354="nulová",J354,0)</f>
        <v>0</v>
      </c>
      <c r="BJ354" s="17" t="s">
        <v>8</v>
      </c>
      <c r="BK354" s="229">
        <f>ROUND(I354*H354,0)</f>
        <v>0</v>
      </c>
      <c r="BL354" s="17" t="s">
        <v>133</v>
      </c>
      <c r="BM354" s="228" t="s">
        <v>1396</v>
      </c>
    </row>
    <row r="355" s="2" customFormat="1" ht="24.15" customHeight="1">
      <c r="A355" s="38"/>
      <c r="B355" s="39"/>
      <c r="C355" s="218" t="s">
        <v>1397</v>
      </c>
      <c r="D355" s="218" t="s">
        <v>128</v>
      </c>
      <c r="E355" s="219" t="s">
        <v>1398</v>
      </c>
      <c r="F355" s="220" t="s">
        <v>1399</v>
      </c>
      <c r="G355" s="221" t="s">
        <v>581</v>
      </c>
      <c r="H355" s="222">
        <v>2</v>
      </c>
      <c r="I355" s="223"/>
      <c r="J355" s="222">
        <f>ROUND(I355*H355,0)</f>
        <v>0</v>
      </c>
      <c r="K355" s="220" t="s">
        <v>1</v>
      </c>
      <c r="L355" s="44"/>
      <c r="M355" s="224" t="s">
        <v>1</v>
      </c>
      <c r="N355" s="225" t="s">
        <v>39</v>
      </c>
      <c r="O355" s="91"/>
      <c r="P355" s="226">
        <f>O355*H355</f>
        <v>0</v>
      </c>
      <c r="Q355" s="226">
        <v>0</v>
      </c>
      <c r="R355" s="226">
        <f>Q355*H355</f>
        <v>0</v>
      </c>
      <c r="S355" s="226">
        <v>0</v>
      </c>
      <c r="T355" s="227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8" t="s">
        <v>133</v>
      </c>
      <c r="AT355" s="228" t="s">
        <v>128</v>
      </c>
      <c r="AU355" s="228" t="s">
        <v>83</v>
      </c>
      <c r="AY355" s="17" t="s">
        <v>126</v>
      </c>
      <c r="BE355" s="229">
        <f>IF(N355="základní",J355,0)</f>
        <v>0</v>
      </c>
      <c r="BF355" s="229">
        <f>IF(N355="snížená",J355,0)</f>
        <v>0</v>
      </c>
      <c r="BG355" s="229">
        <f>IF(N355="zákl. přenesená",J355,0)</f>
        <v>0</v>
      </c>
      <c r="BH355" s="229">
        <f>IF(N355="sníž. přenesená",J355,0)</f>
        <v>0</v>
      </c>
      <c r="BI355" s="229">
        <f>IF(N355="nulová",J355,0)</f>
        <v>0</v>
      </c>
      <c r="BJ355" s="17" t="s">
        <v>8</v>
      </c>
      <c r="BK355" s="229">
        <f>ROUND(I355*H355,0)</f>
        <v>0</v>
      </c>
      <c r="BL355" s="17" t="s">
        <v>133</v>
      </c>
      <c r="BM355" s="228" t="s">
        <v>1400</v>
      </c>
    </row>
    <row r="356" s="2" customFormat="1" ht="24.15" customHeight="1">
      <c r="A356" s="38"/>
      <c r="B356" s="39"/>
      <c r="C356" s="218" t="s">
        <v>1401</v>
      </c>
      <c r="D356" s="218" t="s">
        <v>128</v>
      </c>
      <c r="E356" s="219" t="s">
        <v>1402</v>
      </c>
      <c r="F356" s="220" t="s">
        <v>1403</v>
      </c>
      <c r="G356" s="221" t="s">
        <v>581</v>
      </c>
      <c r="H356" s="222">
        <v>16</v>
      </c>
      <c r="I356" s="223"/>
      <c r="J356" s="222">
        <f>ROUND(I356*H356,0)</f>
        <v>0</v>
      </c>
      <c r="K356" s="220" t="s">
        <v>1</v>
      </c>
      <c r="L356" s="44"/>
      <c r="M356" s="224" t="s">
        <v>1</v>
      </c>
      <c r="N356" s="225" t="s">
        <v>39</v>
      </c>
      <c r="O356" s="91"/>
      <c r="P356" s="226">
        <f>O356*H356</f>
        <v>0</v>
      </c>
      <c r="Q356" s="226">
        <v>0</v>
      </c>
      <c r="R356" s="226">
        <f>Q356*H356</f>
        <v>0</v>
      </c>
      <c r="S356" s="226">
        <v>0</v>
      </c>
      <c r="T356" s="227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8" t="s">
        <v>133</v>
      </c>
      <c r="AT356" s="228" t="s">
        <v>128</v>
      </c>
      <c r="AU356" s="228" t="s">
        <v>83</v>
      </c>
      <c r="AY356" s="17" t="s">
        <v>126</v>
      </c>
      <c r="BE356" s="229">
        <f>IF(N356="základní",J356,0)</f>
        <v>0</v>
      </c>
      <c r="BF356" s="229">
        <f>IF(N356="snížená",J356,0)</f>
        <v>0</v>
      </c>
      <c r="BG356" s="229">
        <f>IF(N356="zákl. přenesená",J356,0)</f>
        <v>0</v>
      </c>
      <c r="BH356" s="229">
        <f>IF(N356="sníž. přenesená",J356,0)</f>
        <v>0</v>
      </c>
      <c r="BI356" s="229">
        <f>IF(N356="nulová",J356,0)</f>
        <v>0</v>
      </c>
      <c r="BJ356" s="17" t="s">
        <v>8</v>
      </c>
      <c r="BK356" s="229">
        <f>ROUND(I356*H356,0)</f>
        <v>0</v>
      </c>
      <c r="BL356" s="17" t="s">
        <v>133</v>
      </c>
      <c r="BM356" s="228" t="s">
        <v>1404</v>
      </c>
    </row>
    <row r="357" s="2" customFormat="1" ht="24.15" customHeight="1">
      <c r="A357" s="38"/>
      <c r="B357" s="39"/>
      <c r="C357" s="218" t="s">
        <v>1405</v>
      </c>
      <c r="D357" s="218" t="s">
        <v>128</v>
      </c>
      <c r="E357" s="219" t="s">
        <v>1406</v>
      </c>
      <c r="F357" s="220" t="s">
        <v>1407</v>
      </c>
      <c r="G357" s="221" t="s">
        <v>581</v>
      </c>
      <c r="H357" s="222">
        <v>4</v>
      </c>
      <c r="I357" s="223"/>
      <c r="J357" s="222">
        <f>ROUND(I357*H357,0)</f>
        <v>0</v>
      </c>
      <c r="K357" s="220" t="s">
        <v>1</v>
      </c>
      <c r="L357" s="44"/>
      <c r="M357" s="224" t="s">
        <v>1</v>
      </c>
      <c r="N357" s="225" t="s">
        <v>39</v>
      </c>
      <c r="O357" s="91"/>
      <c r="P357" s="226">
        <f>O357*H357</f>
        <v>0</v>
      </c>
      <c r="Q357" s="226">
        <v>0</v>
      </c>
      <c r="R357" s="226">
        <f>Q357*H357</f>
        <v>0</v>
      </c>
      <c r="S357" s="226">
        <v>0</v>
      </c>
      <c r="T357" s="227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8" t="s">
        <v>133</v>
      </c>
      <c r="AT357" s="228" t="s">
        <v>128</v>
      </c>
      <c r="AU357" s="228" t="s">
        <v>83</v>
      </c>
      <c r="AY357" s="17" t="s">
        <v>126</v>
      </c>
      <c r="BE357" s="229">
        <f>IF(N357="základní",J357,0)</f>
        <v>0</v>
      </c>
      <c r="BF357" s="229">
        <f>IF(N357="snížená",J357,0)</f>
        <v>0</v>
      </c>
      <c r="BG357" s="229">
        <f>IF(N357="zákl. přenesená",J357,0)</f>
        <v>0</v>
      </c>
      <c r="BH357" s="229">
        <f>IF(N357="sníž. přenesená",J357,0)</f>
        <v>0</v>
      </c>
      <c r="BI357" s="229">
        <f>IF(N357="nulová",J357,0)</f>
        <v>0</v>
      </c>
      <c r="BJ357" s="17" t="s">
        <v>8</v>
      </c>
      <c r="BK357" s="229">
        <f>ROUND(I357*H357,0)</f>
        <v>0</v>
      </c>
      <c r="BL357" s="17" t="s">
        <v>133</v>
      </c>
      <c r="BM357" s="228" t="s">
        <v>1408</v>
      </c>
    </row>
    <row r="358" s="2" customFormat="1" ht="16.5" customHeight="1">
      <c r="A358" s="38"/>
      <c r="B358" s="39"/>
      <c r="C358" s="218" t="s">
        <v>1409</v>
      </c>
      <c r="D358" s="218" t="s">
        <v>128</v>
      </c>
      <c r="E358" s="219" t="s">
        <v>1410</v>
      </c>
      <c r="F358" s="220" t="s">
        <v>1411</v>
      </c>
      <c r="G358" s="221" t="s">
        <v>581</v>
      </c>
      <c r="H358" s="222">
        <v>7</v>
      </c>
      <c r="I358" s="223"/>
      <c r="J358" s="222">
        <f>ROUND(I358*H358,0)</f>
        <v>0</v>
      </c>
      <c r="K358" s="220" t="s">
        <v>1</v>
      </c>
      <c r="L358" s="44"/>
      <c r="M358" s="224" t="s">
        <v>1</v>
      </c>
      <c r="N358" s="225" t="s">
        <v>39</v>
      </c>
      <c r="O358" s="91"/>
      <c r="P358" s="226">
        <f>O358*H358</f>
        <v>0</v>
      </c>
      <c r="Q358" s="226">
        <v>0</v>
      </c>
      <c r="R358" s="226">
        <f>Q358*H358</f>
        <v>0</v>
      </c>
      <c r="S358" s="226">
        <v>0</v>
      </c>
      <c r="T358" s="227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8" t="s">
        <v>133</v>
      </c>
      <c r="AT358" s="228" t="s">
        <v>128</v>
      </c>
      <c r="AU358" s="228" t="s">
        <v>83</v>
      </c>
      <c r="AY358" s="17" t="s">
        <v>126</v>
      </c>
      <c r="BE358" s="229">
        <f>IF(N358="základní",J358,0)</f>
        <v>0</v>
      </c>
      <c r="BF358" s="229">
        <f>IF(N358="snížená",J358,0)</f>
        <v>0</v>
      </c>
      <c r="BG358" s="229">
        <f>IF(N358="zákl. přenesená",J358,0)</f>
        <v>0</v>
      </c>
      <c r="BH358" s="229">
        <f>IF(N358="sníž. přenesená",J358,0)</f>
        <v>0</v>
      </c>
      <c r="BI358" s="229">
        <f>IF(N358="nulová",J358,0)</f>
        <v>0</v>
      </c>
      <c r="BJ358" s="17" t="s">
        <v>8</v>
      </c>
      <c r="BK358" s="229">
        <f>ROUND(I358*H358,0)</f>
        <v>0</v>
      </c>
      <c r="BL358" s="17" t="s">
        <v>133</v>
      </c>
      <c r="BM358" s="228" t="s">
        <v>1412</v>
      </c>
    </row>
    <row r="359" s="2" customFormat="1" ht="24.15" customHeight="1">
      <c r="A359" s="38"/>
      <c r="B359" s="39"/>
      <c r="C359" s="218" t="s">
        <v>1413</v>
      </c>
      <c r="D359" s="218" t="s">
        <v>128</v>
      </c>
      <c r="E359" s="219" t="s">
        <v>1414</v>
      </c>
      <c r="F359" s="220" t="s">
        <v>1415</v>
      </c>
      <c r="G359" s="221" t="s">
        <v>581</v>
      </c>
      <c r="H359" s="222">
        <v>1</v>
      </c>
      <c r="I359" s="223"/>
      <c r="J359" s="222">
        <f>ROUND(I359*H359,0)</f>
        <v>0</v>
      </c>
      <c r="K359" s="220" t="s">
        <v>1</v>
      </c>
      <c r="L359" s="44"/>
      <c r="M359" s="224" t="s">
        <v>1</v>
      </c>
      <c r="N359" s="225" t="s">
        <v>39</v>
      </c>
      <c r="O359" s="91"/>
      <c r="P359" s="226">
        <f>O359*H359</f>
        <v>0</v>
      </c>
      <c r="Q359" s="226">
        <v>0</v>
      </c>
      <c r="R359" s="226">
        <f>Q359*H359</f>
        <v>0</v>
      </c>
      <c r="S359" s="226">
        <v>0</v>
      </c>
      <c r="T359" s="227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8" t="s">
        <v>133</v>
      </c>
      <c r="AT359" s="228" t="s">
        <v>128</v>
      </c>
      <c r="AU359" s="228" t="s">
        <v>83</v>
      </c>
      <c r="AY359" s="17" t="s">
        <v>126</v>
      </c>
      <c r="BE359" s="229">
        <f>IF(N359="základní",J359,0)</f>
        <v>0</v>
      </c>
      <c r="BF359" s="229">
        <f>IF(N359="snížená",J359,0)</f>
        <v>0</v>
      </c>
      <c r="BG359" s="229">
        <f>IF(N359="zákl. přenesená",J359,0)</f>
        <v>0</v>
      </c>
      <c r="BH359" s="229">
        <f>IF(N359="sníž. přenesená",J359,0)</f>
        <v>0</v>
      </c>
      <c r="BI359" s="229">
        <f>IF(N359="nulová",J359,0)</f>
        <v>0</v>
      </c>
      <c r="BJ359" s="17" t="s">
        <v>8</v>
      </c>
      <c r="BK359" s="229">
        <f>ROUND(I359*H359,0)</f>
        <v>0</v>
      </c>
      <c r="BL359" s="17" t="s">
        <v>133</v>
      </c>
      <c r="BM359" s="228" t="s">
        <v>1416</v>
      </c>
    </row>
    <row r="360" s="2" customFormat="1" ht="37.8" customHeight="1">
      <c r="A360" s="38"/>
      <c r="B360" s="39"/>
      <c r="C360" s="218" t="s">
        <v>1417</v>
      </c>
      <c r="D360" s="218" t="s">
        <v>128</v>
      </c>
      <c r="E360" s="219" t="s">
        <v>1418</v>
      </c>
      <c r="F360" s="220" t="s">
        <v>1419</v>
      </c>
      <c r="G360" s="221" t="s">
        <v>581</v>
      </c>
      <c r="H360" s="222">
        <v>3</v>
      </c>
      <c r="I360" s="223"/>
      <c r="J360" s="222">
        <f>ROUND(I360*H360,0)</f>
        <v>0</v>
      </c>
      <c r="K360" s="220" t="s">
        <v>1</v>
      </c>
      <c r="L360" s="44"/>
      <c r="M360" s="224" t="s">
        <v>1</v>
      </c>
      <c r="N360" s="225" t="s">
        <v>39</v>
      </c>
      <c r="O360" s="91"/>
      <c r="P360" s="226">
        <f>O360*H360</f>
        <v>0</v>
      </c>
      <c r="Q360" s="226">
        <v>0</v>
      </c>
      <c r="R360" s="226">
        <f>Q360*H360</f>
        <v>0</v>
      </c>
      <c r="S360" s="226">
        <v>0</v>
      </c>
      <c r="T360" s="227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8" t="s">
        <v>133</v>
      </c>
      <c r="AT360" s="228" t="s">
        <v>128</v>
      </c>
      <c r="AU360" s="228" t="s">
        <v>83</v>
      </c>
      <c r="AY360" s="17" t="s">
        <v>126</v>
      </c>
      <c r="BE360" s="229">
        <f>IF(N360="základní",J360,0)</f>
        <v>0</v>
      </c>
      <c r="BF360" s="229">
        <f>IF(N360="snížená",J360,0)</f>
        <v>0</v>
      </c>
      <c r="BG360" s="229">
        <f>IF(N360="zákl. přenesená",J360,0)</f>
        <v>0</v>
      </c>
      <c r="BH360" s="229">
        <f>IF(N360="sníž. přenesená",J360,0)</f>
        <v>0</v>
      </c>
      <c r="BI360" s="229">
        <f>IF(N360="nulová",J360,0)</f>
        <v>0</v>
      </c>
      <c r="BJ360" s="17" t="s">
        <v>8</v>
      </c>
      <c r="BK360" s="229">
        <f>ROUND(I360*H360,0)</f>
        <v>0</v>
      </c>
      <c r="BL360" s="17" t="s">
        <v>133</v>
      </c>
      <c r="BM360" s="228" t="s">
        <v>1420</v>
      </c>
    </row>
    <row r="361" s="2" customFormat="1" ht="33" customHeight="1">
      <c r="A361" s="38"/>
      <c r="B361" s="39"/>
      <c r="C361" s="218" t="s">
        <v>1421</v>
      </c>
      <c r="D361" s="218" t="s">
        <v>128</v>
      </c>
      <c r="E361" s="219" t="s">
        <v>1422</v>
      </c>
      <c r="F361" s="220" t="s">
        <v>1423</v>
      </c>
      <c r="G361" s="221" t="s">
        <v>581</v>
      </c>
      <c r="H361" s="222">
        <v>1</v>
      </c>
      <c r="I361" s="223"/>
      <c r="J361" s="222">
        <f>ROUND(I361*H361,0)</f>
        <v>0</v>
      </c>
      <c r="K361" s="220" t="s">
        <v>1</v>
      </c>
      <c r="L361" s="44"/>
      <c r="M361" s="224" t="s">
        <v>1</v>
      </c>
      <c r="N361" s="225" t="s">
        <v>39</v>
      </c>
      <c r="O361" s="91"/>
      <c r="P361" s="226">
        <f>O361*H361</f>
        <v>0</v>
      </c>
      <c r="Q361" s="226">
        <v>0</v>
      </c>
      <c r="R361" s="226">
        <f>Q361*H361</f>
        <v>0</v>
      </c>
      <c r="S361" s="226">
        <v>0</v>
      </c>
      <c r="T361" s="227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8" t="s">
        <v>133</v>
      </c>
      <c r="AT361" s="228" t="s">
        <v>128</v>
      </c>
      <c r="AU361" s="228" t="s">
        <v>83</v>
      </c>
      <c r="AY361" s="17" t="s">
        <v>126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17" t="s">
        <v>8</v>
      </c>
      <c r="BK361" s="229">
        <f>ROUND(I361*H361,0)</f>
        <v>0</v>
      </c>
      <c r="BL361" s="17" t="s">
        <v>133</v>
      </c>
      <c r="BM361" s="228" t="s">
        <v>1424</v>
      </c>
    </row>
    <row r="362" s="2" customFormat="1" ht="16.5" customHeight="1">
      <c r="A362" s="38"/>
      <c r="B362" s="39"/>
      <c r="C362" s="218" t="s">
        <v>1425</v>
      </c>
      <c r="D362" s="218" t="s">
        <v>128</v>
      </c>
      <c r="E362" s="219" t="s">
        <v>1426</v>
      </c>
      <c r="F362" s="220" t="s">
        <v>1427</v>
      </c>
      <c r="G362" s="221" t="s">
        <v>581</v>
      </c>
      <c r="H362" s="222">
        <v>12</v>
      </c>
      <c r="I362" s="223"/>
      <c r="J362" s="222">
        <f>ROUND(I362*H362,0)</f>
        <v>0</v>
      </c>
      <c r="K362" s="220" t="s">
        <v>1</v>
      </c>
      <c r="L362" s="44"/>
      <c r="M362" s="224" t="s">
        <v>1</v>
      </c>
      <c r="N362" s="225" t="s">
        <v>39</v>
      </c>
      <c r="O362" s="91"/>
      <c r="P362" s="226">
        <f>O362*H362</f>
        <v>0</v>
      </c>
      <c r="Q362" s="226">
        <v>0</v>
      </c>
      <c r="R362" s="226">
        <f>Q362*H362</f>
        <v>0</v>
      </c>
      <c r="S362" s="226">
        <v>0</v>
      </c>
      <c r="T362" s="227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8" t="s">
        <v>133</v>
      </c>
      <c r="AT362" s="228" t="s">
        <v>128</v>
      </c>
      <c r="AU362" s="228" t="s">
        <v>83</v>
      </c>
      <c r="AY362" s="17" t="s">
        <v>126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17" t="s">
        <v>8</v>
      </c>
      <c r="BK362" s="229">
        <f>ROUND(I362*H362,0)</f>
        <v>0</v>
      </c>
      <c r="BL362" s="17" t="s">
        <v>133</v>
      </c>
      <c r="BM362" s="228" t="s">
        <v>1428</v>
      </c>
    </row>
    <row r="363" s="2" customFormat="1" ht="24.15" customHeight="1">
      <c r="A363" s="38"/>
      <c r="B363" s="39"/>
      <c r="C363" s="218" t="s">
        <v>1429</v>
      </c>
      <c r="D363" s="218" t="s">
        <v>128</v>
      </c>
      <c r="E363" s="219" t="s">
        <v>1430</v>
      </c>
      <c r="F363" s="220" t="s">
        <v>1431</v>
      </c>
      <c r="G363" s="221" t="s">
        <v>581</v>
      </c>
      <c r="H363" s="222">
        <v>4</v>
      </c>
      <c r="I363" s="223"/>
      <c r="J363" s="222">
        <f>ROUND(I363*H363,0)</f>
        <v>0</v>
      </c>
      <c r="K363" s="220" t="s">
        <v>1</v>
      </c>
      <c r="L363" s="44"/>
      <c r="M363" s="224" t="s">
        <v>1</v>
      </c>
      <c r="N363" s="225" t="s">
        <v>39</v>
      </c>
      <c r="O363" s="91"/>
      <c r="P363" s="226">
        <f>O363*H363</f>
        <v>0</v>
      </c>
      <c r="Q363" s="226">
        <v>0</v>
      </c>
      <c r="R363" s="226">
        <f>Q363*H363</f>
        <v>0</v>
      </c>
      <c r="S363" s="226">
        <v>0</v>
      </c>
      <c r="T363" s="227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8" t="s">
        <v>133</v>
      </c>
      <c r="AT363" s="228" t="s">
        <v>128</v>
      </c>
      <c r="AU363" s="228" t="s">
        <v>83</v>
      </c>
      <c r="AY363" s="17" t="s">
        <v>126</v>
      </c>
      <c r="BE363" s="229">
        <f>IF(N363="základní",J363,0)</f>
        <v>0</v>
      </c>
      <c r="BF363" s="229">
        <f>IF(N363="snížená",J363,0)</f>
        <v>0</v>
      </c>
      <c r="BG363" s="229">
        <f>IF(N363="zákl. přenesená",J363,0)</f>
        <v>0</v>
      </c>
      <c r="BH363" s="229">
        <f>IF(N363="sníž. přenesená",J363,0)</f>
        <v>0</v>
      </c>
      <c r="BI363" s="229">
        <f>IF(N363="nulová",J363,0)</f>
        <v>0</v>
      </c>
      <c r="BJ363" s="17" t="s">
        <v>8</v>
      </c>
      <c r="BK363" s="229">
        <f>ROUND(I363*H363,0)</f>
        <v>0</v>
      </c>
      <c r="BL363" s="17" t="s">
        <v>133</v>
      </c>
      <c r="BM363" s="228" t="s">
        <v>1432</v>
      </c>
    </row>
    <row r="364" s="2" customFormat="1" ht="24.15" customHeight="1">
      <c r="A364" s="38"/>
      <c r="B364" s="39"/>
      <c r="C364" s="218" t="s">
        <v>1433</v>
      </c>
      <c r="D364" s="218" t="s">
        <v>128</v>
      </c>
      <c r="E364" s="219" t="s">
        <v>1434</v>
      </c>
      <c r="F364" s="220" t="s">
        <v>1435</v>
      </c>
      <c r="G364" s="221" t="s">
        <v>581</v>
      </c>
      <c r="H364" s="222">
        <v>4</v>
      </c>
      <c r="I364" s="223"/>
      <c r="J364" s="222">
        <f>ROUND(I364*H364,0)</f>
        <v>0</v>
      </c>
      <c r="K364" s="220" t="s">
        <v>1</v>
      </c>
      <c r="L364" s="44"/>
      <c r="M364" s="224" t="s">
        <v>1</v>
      </c>
      <c r="N364" s="225" t="s">
        <v>39</v>
      </c>
      <c r="O364" s="91"/>
      <c r="P364" s="226">
        <f>O364*H364</f>
        <v>0</v>
      </c>
      <c r="Q364" s="226">
        <v>0</v>
      </c>
      <c r="R364" s="226">
        <f>Q364*H364</f>
        <v>0</v>
      </c>
      <c r="S364" s="226">
        <v>0</v>
      </c>
      <c r="T364" s="227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8" t="s">
        <v>133</v>
      </c>
      <c r="AT364" s="228" t="s">
        <v>128</v>
      </c>
      <c r="AU364" s="228" t="s">
        <v>83</v>
      </c>
      <c r="AY364" s="17" t="s">
        <v>126</v>
      </c>
      <c r="BE364" s="229">
        <f>IF(N364="základní",J364,0)</f>
        <v>0</v>
      </c>
      <c r="BF364" s="229">
        <f>IF(N364="snížená",J364,0)</f>
        <v>0</v>
      </c>
      <c r="BG364" s="229">
        <f>IF(N364="zákl. přenesená",J364,0)</f>
        <v>0</v>
      </c>
      <c r="BH364" s="229">
        <f>IF(N364="sníž. přenesená",J364,0)</f>
        <v>0</v>
      </c>
      <c r="BI364" s="229">
        <f>IF(N364="nulová",J364,0)</f>
        <v>0</v>
      </c>
      <c r="BJ364" s="17" t="s">
        <v>8</v>
      </c>
      <c r="BK364" s="229">
        <f>ROUND(I364*H364,0)</f>
        <v>0</v>
      </c>
      <c r="BL364" s="17" t="s">
        <v>133</v>
      </c>
      <c r="BM364" s="228" t="s">
        <v>1436</v>
      </c>
    </row>
    <row r="365" s="2" customFormat="1" ht="24.15" customHeight="1">
      <c r="A365" s="38"/>
      <c r="B365" s="39"/>
      <c r="C365" s="218" t="s">
        <v>1437</v>
      </c>
      <c r="D365" s="218" t="s">
        <v>128</v>
      </c>
      <c r="E365" s="219" t="s">
        <v>1438</v>
      </c>
      <c r="F365" s="220" t="s">
        <v>1439</v>
      </c>
      <c r="G365" s="221" t="s">
        <v>581</v>
      </c>
      <c r="H365" s="222">
        <v>8</v>
      </c>
      <c r="I365" s="223"/>
      <c r="J365" s="222">
        <f>ROUND(I365*H365,0)</f>
        <v>0</v>
      </c>
      <c r="K365" s="220" t="s">
        <v>1</v>
      </c>
      <c r="L365" s="44"/>
      <c r="M365" s="224" t="s">
        <v>1</v>
      </c>
      <c r="N365" s="225" t="s">
        <v>39</v>
      </c>
      <c r="O365" s="91"/>
      <c r="P365" s="226">
        <f>O365*H365</f>
        <v>0</v>
      </c>
      <c r="Q365" s="226">
        <v>0</v>
      </c>
      <c r="R365" s="226">
        <f>Q365*H365</f>
        <v>0</v>
      </c>
      <c r="S365" s="226">
        <v>0</v>
      </c>
      <c r="T365" s="227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8" t="s">
        <v>133</v>
      </c>
      <c r="AT365" s="228" t="s">
        <v>128</v>
      </c>
      <c r="AU365" s="228" t="s">
        <v>83</v>
      </c>
      <c r="AY365" s="17" t="s">
        <v>126</v>
      </c>
      <c r="BE365" s="229">
        <f>IF(N365="základní",J365,0)</f>
        <v>0</v>
      </c>
      <c r="BF365" s="229">
        <f>IF(N365="snížená",J365,0)</f>
        <v>0</v>
      </c>
      <c r="BG365" s="229">
        <f>IF(N365="zákl. přenesená",J365,0)</f>
        <v>0</v>
      </c>
      <c r="BH365" s="229">
        <f>IF(N365="sníž. přenesená",J365,0)</f>
        <v>0</v>
      </c>
      <c r="BI365" s="229">
        <f>IF(N365="nulová",J365,0)</f>
        <v>0</v>
      </c>
      <c r="BJ365" s="17" t="s">
        <v>8</v>
      </c>
      <c r="BK365" s="229">
        <f>ROUND(I365*H365,0)</f>
        <v>0</v>
      </c>
      <c r="BL365" s="17" t="s">
        <v>133</v>
      </c>
      <c r="BM365" s="228" t="s">
        <v>1440</v>
      </c>
    </row>
    <row r="366" s="2" customFormat="1" ht="16.5" customHeight="1">
      <c r="A366" s="38"/>
      <c r="B366" s="39"/>
      <c r="C366" s="218" t="s">
        <v>1441</v>
      </c>
      <c r="D366" s="218" t="s">
        <v>128</v>
      </c>
      <c r="E366" s="219" t="s">
        <v>1442</v>
      </c>
      <c r="F366" s="220" t="s">
        <v>1443</v>
      </c>
      <c r="G366" s="221" t="s">
        <v>581</v>
      </c>
      <c r="H366" s="222">
        <v>6</v>
      </c>
      <c r="I366" s="223"/>
      <c r="J366" s="222">
        <f>ROUND(I366*H366,0)</f>
        <v>0</v>
      </c>
      <c r="K366" s="220" t="s">
        <v>1</v>
      </c>
      <c r="L366" s="44"/>
      <c r="M366" s="224" t="s">
        <v>1</v>
      </c>
      <c r="N366" s="225" t="s">
        <v>39</v>
      </c>
      <c r="O366" s="91"/>
      <c r="P366" s="226">
        <f>O366*H366</f>
        <v>0</v>
      </c>
      <c r="Q366" s="226">
        <v>0</v>
      </c>
      <c r="R366" s="226">
        <f>Q366*H366</f>
        <v>0</v>
      </c>
      <c r="S366" s="226">
        <v>0</v>
      </c>
      <c r="T366" s="227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8" t="s">
        <v>133</v>
      </c>
      <c r="AT366" s="228" t="s">
        <v>128</v>
      </c>
      <c r="AU366" s="228" t="s">
        <v>83</v>
      </c>
      <c r="AY366" s="17" t="s">
        <v>126</v>
      </c>
      <c r="BE366" s="229">
        <f>IF(N366="základní",J366,0)</f>
        <v>0</v>
      </c>
      <c r="BF366" s="229">
        <f>IF(N366="snížená",J366,0)</f>
        <v>0</v>
      </c>
      <c r="BG366" s="229">
        <f>IF(N366="zákl. přenesená",J366,0)</f>
        <v>0</v>
      </c>
      <c r="BH366" s="229">
        <f>IF(N366="sníž. přenesená",J366,0)</f>
        <v>0</v>
      </c>
      <c r="BI366" s="229">
        <f>IF(N366="nulová",J366,0)</f>
        <v>0</v>
      </c>
      <c r="BJ366" s="17" t="s">
        <v>8</v>
      </c>
      <c r="BK366" s="229">
        <f>ROUND(I366*H366,0)</f>
        <v>0</v>
      </c>
      <c r="BL366" s="17" t="s">
        <v>133</v>
      </c>
      <c r="BM366" s="228" t="s">
        <v>1444</v>
      </c>
    </row>
    <row r="367" s="2" customFormat="1" ht="16.5" customHeight="1">
      <c r="A367" s="38"/>
      <c r="B367" s="39"/>
      <c r="C367" s="218" t="s">
        <v>1445</v>
      </c>
      <c r="D367" s="218" t="s">
        <v>128</v>
      </c>
      <c r="E367" s="219" t="s">
        <v>1446</v>
      </c>
      <c r="F367" s="220" t="s">
        <v>1447</v>
      </c>
      <c r="G367" s="221" t="s">
        <v>581</v>
      </c>
      <c r="H367" s="222">
        <v>4</v>
      </c>
      <c r="I367" s="223"/>
      <c r="J367" s="222">
        <f>ROUND(I367*H367,0)</f>
        <v>0</v>
      </c>
      <c r="K367" s="220" t="s">
        <v>1</v>
      </c>
      <c r="L367" s="44"/>
      <c r="M367" s="224" t="s">
        <v>1</v>
      </c>
      <c r="N367" s="225" t="s">
        <v>39</v>
      </c>
      <c r="O367" s="91"/>
      <c r="P367" s="226">
        <f>O367*H367</f>
        <v>0</v>
      </c>
      <c r="Q367" s="226">
        <v>0</v>
      </c>
      <c r="R367" s="226">
        <f>Q367*H367</f>
        <v>0</v>
      </c>
      <c r="S367" s="226">
        <v>0</v>
      </c>
      <c r="T367" s="227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8" t="s">
        <v>133</v>
      </c>
      <c r="AT367" s="228" t="s">
        <v>128</v>
      </c>
      <c r="AU367" s="228" t="s">
        <v>83</v>
      </c>
      <c r="AY367" s="17" t="s">
        <v>126</v>
      </c>
      <c r="BE367" s="229">
        <f>IF(N367="základní",J367,0)</f>
        <v>0</v>
      </c>
      <c r="BF367" s="229">
        <f>IF(N367="snížená",J367,0)</f>
        <v>0</v>
      </c>
      <c r="BG367" s="229">
        <f>IF(N367="zákl. přenesená",J367,0)</f>
        <v>0</v>
      </c>
      <c r="BH367" s="229">
        <f>IF(N367="sníž. přenesená",J367,0)</f>
        <v>0</v>
      </c>
      <c r="BI367" s="229">
        <f>IF(N367="nulová",J367,0)</f>
        <v>0</v>
      </c>
      <c r="BJ367" s="17" t="s">
        <v>8</v>
      </c>
      <c r="BK367" s="229">
        <f>ROUND(I367*H367,0)</f>
        <v>0</v>
      </c>
      <c r="BL367" s="17" t="s">
        <v>133</v>
      </c>
      <c r="BM367" s="228" t="s">
        <v>1448</v>
      </c>
    </row>
    <row r="368" s="2" customFormat="1" ht="16.5" customHeight="1">
      <c r="A368" s="38"/>
      <c r="B368" s="39"/>
      <c r="C368" s="218" t="s">
        <v>1449</v>
      </c>
      <c r="D368" s="218" t="s">
        <v>128</v>
      </c>
      <c r="E368" s="219" t="s">
        <v>1450</v>
      </c>
      <c r="F368" s="220" t="s">
        <v>1451</v>
      </c>
      <c r="G368" s="221" t="s">
        <v>539</v>
      </c>
      <c r="H368" s="222">
        <v>2</v>
      </c>
      <c r="I368" s="223"/>
      <c r="J368" s="222">
        <f>ROUND(I368*H368,0)</f>
        <v>0</v>
      </c>
      <c r="K368" s="220" t="s">
        <v>1</v>
      </c>
      <c r="L368" s="44"/>
      <c r="M368" s="224" t="s">
        <v>1</v>
      </c>
      <c r="N368" s="225" t="s">
        <v>39</v>
      </c>
      <c r="O368" s="91"/>
      <c r="P368" s="226">
        <f>O368*H368</f>
        <v>0</v>
      </c>
      <c r="Q368" s="226">
        <v>0</v>
      </c>
      <c r="R368" s="226">
        <f>Q368*H368</f>
        <v>0</v>
      </c>
      <c r="S368" s="226">
        <v>0</v>
      </c>
      <c r="T368" s="227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8" t="s">
        <v>133</v>
      </c>
      <c r="AT368" s="228" t="s">
        <v>128</v>
      </c>
      <c r="AU368" s="228" t="s">
        <v>83</v>
      </c>
      <c r="AY368" s="17" t="s">
        <v>126</v>
      </c>
      <c r="BE368" s="229">
        <f>IF(N368="základní",J368,0)</f>
        <v>0</v>
      </c>
      <c r="BF368" s="229">
        <f>IF(N368="snížená",J368,0)</f>
        <v>0</v>
      </c>
      <c r="BG368" s="229">
        <f>IF(N368="zákl. přenesená",J368,0)</f>
        <v>0</v>
      </c>
      <c r="BH368" s="229">
        <f>IF(N368="sníž. přenesená",J368,0)</f>
        <v>0</v>
      </c>
      <c r="BI368" s="229">
        <f>IF(N368="nulová",J368,0)</f>
        <v>0</v>
      </c>
      <c r="BJ368" s="17" t="s">
        <v>8</v>
      </c>
      <c r="BK368" s="229">
        <f>ROUND(I368*H368,0)</f>
        <v>0</v>
      </c>
      <c r="BL368" s="17" t="s">
        <v>133</v>
      </c>
      <c r="BM368" s="228" t="s">
        <v>1452</v>
      </c>
    </row>
    <row r="369" s="2" customFormat="1" ht="24.15" customHeight="1">
      <c r="A369" s="38"/>
      <c r="B369" s="39"/>
      <c r="C369" s="218" t="s">
        <v>1453</v>
      </c>
      <c r="D369" s="218" t="s">
        <v>128</v>
      </c>
      <c r="E369" s="219" t="s">
        <v>1454</v>
      </c>
      <c r="F369" s="220" t="s">
        <v>1455</v>
      </c>
      <c r="G369" s="221" t="s">
        <v>539</v>
      </c>
      <c r="H369" s="222">
        <v>10</v>
      </c>
      <c r="I369" s="223"/>
      <c r="J369" s="222">
        <f>ROUND(I369*H369,0)</f>
        <v>0</v>
      </c>
      <c r="K369" s="220" t="s">
        <v>1</v>
      </c>
      <c r="L369" s="44"/>
      <c r="M369" s="224" t="s">
        <v>1</v>
      </c>
      <c r="N369" s="225" t="s">
        <v>39</v>
      </c>
      <c r="O369" s="91"/>
      <c r="P369" s="226">
        <f>O369*H369</f>
        <v>0</v>
      </c>
      <c r="Q369" s="226">
        <v>0</v>
      </c>
      <c r="R369" s="226">
        <f>Q369*H369</f>
        <v>0</v>
      </c>
      <c r="S369" s="226">
        <v>0</v>
      </c>
      <c r="T369" s="227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8" t="s">
        <v>133</v>
      </c>
      <c r="AT369" s="228" t="s">
        <v>128</v>
      </c>
      <c r="AU369" s="228" t="s">
        <v>83</v>
      </c>
      <c r="AY369" s="17" t="s">
        <v>126</v>
      </c>
      <c r="BE369" s="229">
        <f>IF(N369="základní",J369,0)</f>
        <v>0</v>
      </c>
      <c r="BF369" s="229">
        <f>IF(N369="snížená",J369,0)</f>
        <v>0</v>
      </c>
      <c r="BG369" s="229">
        <f>IF(N369="zákl. přenesená",J369,0)</f>
        <v>0</v>
      </c>
      <c r="BH369" s="229">
        <f>IF(N369="sníž. přenesená",J369,0)</f>
        <v>0</v>
      </c>
      <c r="BI369" s="229">
        <f>IF(N369="nulová",J369,0)</f>
        <v>0</v>
      </c>
      <c r="BJ369" s="17" t="s">
        <v>8</v>
      </c>
      <c r="BK369" s="229">
        <f>ROUND(I369*H369,0)</f>
        <v>0</v>
      </c>
      <c r="BL369" s="17" t="s">
        <v>133</v>
      </c>
      <c r="BM369" s="228" t="s">
        <v>1456</v>
      </c>
    </row>
    <row r="370" s="2" customFormat="1" ht="24.15" customHeight="1">
      <c r="A370" s="38"/>
      <c r="B370" s="39"/>
      <c r="C370" s="218" t="s">
        <v>1457</v>
      </c>
      <c r="D370" s="218" t="s">
        <v>128</v>
      </c>
      <c r="E370" s="219" t="s">
        <v>1458</v>
      </c>
      <c r="F370" s="220" t="s">
        <v>1459</v>
      </c>
      <c r="G370" s="221" t="s">
        <v>539</v>
      </c>
      <c r="H370" s="222">
        <v>5</v>
      </c>
      <c r="I370" s="223"/>
      <c r="J370" s="222">
        <f>ROUND(I370*H370,0)</f>
        <v>0</v>
      </c>
      <c r="K370" s="220" t="s">
        <v>1</v>
      </c>
      <c r="L370" s="44"/>
      <c r="M370" s="224" t="s">
        <v>1</v>
      </c>
      <c r="N370" s="225" t="s">
        <v>39</v>
      </c>
      <c r="O370" s="91"/>
      <c r="P370" s="226">
        <f>O370*H370</f>
        <v>0</v>
      </c>
      <c r="Q370" s="226">
        <v>0</v>
      </c>
      <c r="R370" s="226">
        <f>Q370*H370</f>
        <v>0</v>
      </c>
      <c r="S370" s="226">
        <v>0</v>
      </c>
      <c r="T370" s="227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8" t="s">
        <v>133</v>
      </c>
      <c r="AT370" s="228" t="s">
        <v>128</v>
      </c>
      <c r="AU370" s="228" t="s">
        <v>83</v>
      </c>
      <c r="AY370" s="17" t="s">
        <v>126</v>
      </c>
      <c r="BE370" s="229">
        <f>IF(N370="základní",J370,0)</f>
        <v>0</v>
      </c>
      <c r="BF370" s="229">
        <f>IF(N370="snížená",J370,0)</f>
        <v>0</v>
      </c>
      <c r="BG370" s="229">
        <f>IF(N370="zákl. přenesená",J370,0)</f>
        <v>0</v>
      </c>
      <c r="BH370" s="229">
        <f>IF(N370="sníž. přenesená",J370,0)</f>
        <v>0</v>
      </c>
      <c r="BI370" s="229">
        <f>IF(N370="nulová",J370,0)</f>
        <v>0</v>
      </c>
      <c r="BJ370" s="17" t="s">
        <v>8</v>
      </c>
      <c r="BK370" s="229">
        <f>ROUND(I370*H370,0)</f>
        <v>0</v>
      </c>
      <c r="BL370" s="17" t="s">
        <v>133</v>
      </c>
      <c r="BM370" s="228" t="s">
        <v>1460</v>
      </c>
    </row>
    <row r="371" s="2" customFormat="1" ht="24.15" customHeight="1">
      <c r="A371" s="38"/>
      <c r="B371" s="39"/>
      <c r="C371" s="218" t="s">
        <v>1461</v>
      </c>
      <c r="D371" s="218" t="s">
        <v>128</v>
      </c>
      <c r="E371" s="219" t="s">
        <v>1462</v>
      </c>
      <c r="F371" s="220" t="s">
        <v>1463</v>
      </c>
      <c r="G371" s="221" t="s">
        <v>539</v>
      </c>
      <c r="H371" s="222">
        <v>20</v>
      </c>
      <c r="I371" s="223"/>
      <c r="J371" s="222">
        <f>ROUND(I371*H371,0)</f>
        <v>0</v>
      </c>
      <c r="K371" s="220" t="s">
        <v>1</v>
      </c>
      <c r="L371" s="44"/>
      <c r="M371" s="224" t="s">
        <v>1</v>
      </c>
      <c r="N371" s="225" t="s">
        <v>39</v>
      </c>
      <c r="O371" s="91"/>
      <c r="P371" s="226">
        <f>O371*H371</f>
        <v>0</v>
      </c>
      <c r="Q371" s="226">
        <v>0</v>
      </c>
      <c r="R371" s="226">
        <f>Q371*H371</f>
        <v>0</v>
      </c>
      <c r="S371" s="226">
        <v>0</v>
      </c>
      <c r="T371" s="227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8" t="s">
        <v>133</v>
      </c>
      <c r="AT371" s="228" t="s">
        <v>128</v>
      </c>
      <c r="AU371" s="228" t="s">
        <v>83</v>
      </c>
      <c r="AY371" s="17" t="s">
        <v>126</v>
      </c>
      <c r="BE371" s="229">
        <f>IF(N371="základní",J371,0)</f>
        <v>0</v>
      </c>
      <c r="BF371" s="229">
        <f>IF(N371="snížená",J371,0)</f>
        <v>0</v>
      </c>
      <c r="BG371" s="229">
        <f>IF(N371="zákl. přenesená",J371,0)</f>
        <v>0</v>
      </c>
      <c r="BH371" s="229">
        <f>IF(N371="sníž. přenesená",J371,0)</f>
        <v>0</v>
      </c>
      <c r="BI371" s="229">
        <f>IF(N371="nulová",J371,0)</f>
        <v>0</v>
      </c>
      <c r="BJ371" s="17" t="s">
        <v>8</v>
      </c>
      <c r="BK371" s="229">
        <f>ROUND(I371*H371,0)</f>
        <v>0</v>
      </c>
      <c r="BL371" s="17" t="s">
        <v>133</v>
      </c>
      <c r="BM371" s="228" t="s">
        <v>1464</v>
      </c>
    </row>
    <row r="372" s="2" customFormat="1" ht="24.15" customHeight="1">
      <c r="A372" s="38"/>
      <c r="B372" s="39"/>
      <c r="C372" s="218" t="s">
        <v>1465</v>
      </c>
      <c r="D372" s="218" t="s">
        <v>128</v>
      </c>
      <c r="E372" s="219" t="s">
        <v>616</v>
      </c>
      <c r="F372" s="220" t="s">
        <v>617</v>
      </c>
      <c r="G372" s="221" t="s">
        <v>539</v>
      </c>
      <c r="H372" s="222">
        <v>10</v>
      </c>
      <c r="I372" s="223"/>
      <c r="J372" s="222">
        <f>ROUND(I372*H372,0)</f>
        <v>0</v>
      </c>
      <c r="K372" s="220" t="s">
        <v>1</v>
      </c>
      <c r="L372" s="44"/>
      <c r="M372" s="224" t="s">
        <v>1</v>
      </c>
      <c r="N372" s="225" t="s">
        <v>39</v>
      </c>
      <c r="O372" s="91"/>
      <c r="P372" s="226">
        <f>O372*H372</f>
        <v>0</v>
      </c>
      <c r="Q372" s="226">
        <v>0</v>
      </c>
      <c r="R372" s="226">
        <f>Q372*H372</f>
        <v>0</v>
      </c>
      <c r="S372" s="226">
        <v>0</v>
      </c>
      <c r="T372" s="227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8" t="s">
        <v>133</v>
      </c>
      <c r="AT372" s="228" t="s">
        <v>128</v>
      </c>
      <c r="AU372" s="228" t="s">
        <v>83</v>
      </c>
      <c r="AY372" s="17" t="s">
        <v>126</v>
      </c>
      <c r="BE372" s="229">
        <f>IF(N372="základní",J372,0)</f>
        <v>0</v>
      </c>
      <c r="BF372" s="229">
        <f>IF(N372="snížená",J372,0)</f>
        <v>0</v>
      </c>
      <c r="BG372" s="229">
        <f>IF(N372="zákl. přenesená",J372,0)</f>
        <v>0</v>
      </c>
      <c r="BH372" s="229">
        <f>IF(N372="sníž. přenesená",J372,0)</f>
        <v>0</v>
      </c>
      <c r="BI372" s="229">
        <f>IF(N372="nulová",J372,0)</f>
        <v>0</v>
      </c>
      <c r="BJ372" s="17" t="s">
        <v>8</v>
      </c>
      <c r="BK372" s="229">
        <f>ROUND(I372*H372,0)</f>
        <v>0</v>
      </c>
      <c r="BL372" s="17" t="s">
        <v>133</v>
      </c>
      <c r="BM372" s="228" t="s">
        <v>1466</v>
      </c>
    </row>
    <row r="373" s="12" customFormat="1" ht="22.8" customHeight="1">
      <c r="A373" s="12"/>
      <c r="B373" s="202"/>
      <c r="C373" s="203"/>
      <c r="D373" s="204" t="s">
        <v>73</v>
      </c>
      <c r="E373" s="216" t="s">
        <v>1467</v>
      </c>
      <c r="F373" s="216" t="s">
        <v>1468</v>
      </c>
      <c r="G373" s="203"/>
      <c r="H373" s="203"/>
      <c r="I373" s="206"/>
      <c r="J373" s="217">
        <f>BK373</f>
        <v>0</v>
      </c>
      <c r="K373" s="203"/>
      <c r="L373" s="208"/>
      <c r="M373" s="209"/>
      <c r="N373" s="210"/>
      <c r="O373" s="210"/>
      <c r="P373" s="211">
        <f>P374</f>
        <v>0</v>
      </c>
      <c r="Q373" s="210"/>
      <c r="R373" s="211">
        <f>R374</f>
        <v>0</v>
      </c>
      <c r="S373" s="210"/>
      <c r="T373" s="212">
        <f>T374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13" t="s">
        <v>83</v>
      </c>
      <c r="AT373" s="214" t="s">
        <v>73</v>
      </c>
      <c r="AU373" s="214" t="s">
        <v>8</v>
      </c>
      <c r="AY373" s="213" t="s">
        <v>126</v>
      </c>
      <c r="BK373" s="215">
        <f>BK374</f>
        <v>0</v>
      </c>
    </row>
    <row r="374" s="2" customFormat="1" ht="37.8" customHeight="1">
      <c r="A374" s="38"/>
      <c r="B374" s="39"/>
      <c r="C374" s="218" t="s">
        <v>1469</v>
      </c>
      <c r="D374" s="218" t="s">
        <v>128</v>
      </c>
      <c r="E374" s="219" t="s">
        <v>1470</v>
      </c>
      <c r="F374" s="220" t="s">
        <v>1471</v>
      </c>
      <c r="G374" s="221" t="s">
        <v>827</v>
      </c>
      <c r="H374" s="222">
        <v>1</v>
      </c>
      <c r="I374" s="223"/>
      <c r="J374" s="222">
        <f>ROUND(I374*H374,0)</f>
        <v>0</v>
      </c>
      <c r="K374" s="220" t="s">
        <v>1</v>
      </c>
      <c r="L374" s="44"/>
      <c r="M374" s="224" t="s">
        <v>1</v>
      </c>
      <c r="N374" s="225" t="s">
        <v>39</v>
      </c>
      <c r="O374" s="91"/>
      <c r="P374" s="226">
        <f>O374*H374</f>
        <v>0</v>
      </c>
      <c r="Q374" s="226">
        <v>0</v>
      </c>
      <c r="R374" s="226">
        <f>Q374*H374</f>
        <v>0</v>
      </c>
      <c r="S374" s="226">
        <v>0</v>
      </c>
      <c r="T374" s="227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8" t="s">
        <v>219</v>
      </c>
      <c r="AT374" s="228" t="s">
        <v>128</v>
      </c>
      <c r="AU374" s="228" t="s">
        <v>83</v>
      </c>
      <c r="AY374" s="17" t="s">
        <v>126</v>
      </c>
      <c r="BE374" s="229">
        <f>IF(N374="základní",J374,0)</f>
        <v>0</v>
      </c>
      <c r="BF374" s="229">
        <f>IF(N374="snížená",J374,0)</f>
        <v>0</v>
      </c>
      <c r="BG374" s="229">
        <f>IF(N374="zákl. přenesená",J374,0)</f>
        <v>0</v>
      </c>
      <c r="BH374" s="229">
        <f>IF(N374="sníž. přenesená",J374,0)</f>
        <v>0</v>
      </c>
      <c r="BI374" s="229">
        <f>IF(N374="nulová",J374,0)</f>
        <v>0</v>
      </c>
      <c r="BJ374" s="17" t="s">
        <v>8</v>
      </c>
      <c r="BK374" s="229">
        <f>ROUND(I374*H374,0)</f>
        <v>0</v>
      </c>
      <c r="BL374" s="17" t="s">
        <v>219</v>
      </c>
      <c r="BM374" s="228" t="s">
        <v>1472</v>
      </c>
    </row>
    <row r="375" s="12" customFormat="1" ht="22.8" customHeight="1">
      <c r="A375" s="12"/>
      <c r="B375" s="202"/>
      <c r="C375" s="203"/>
      <c r="D375" s="204" t="s">
        <v>73</v>
      </c>
      <c r="E375" s="216" t="s">
        <v>534</v>
      </c>
      <c r="F375" s="216" t="s">
        <v>1473</v>
      </c>
      <c r="G375" s="203"/>
      <c r="H375" s="203"/>
      <c r="I375" s="206"/>
      <c r="J375" s="217">
        <f>BK375</f>
        <v>0</v>
      </c>
      <c r="K375" s="203"/>
      <c r="L375" s="208"/>
      <c r="M375" s="209"/>
      <c r="N375" s="210"/>
      <c r="O375" s="210"/>
      <c r="P375" s="211">
        <f>SUM(P376:P394)</f>
        <v>0</v>
      </c>
      <c r="Q375" s="210"/>
      <c r="R375" s="211">
        <f>SUM(R376:R394)</f>
        <v>0</v>
      </c>
      <c r="S375" s="210"/>
      <c r="T375" s="212">
        <f>SUM(T376:T394)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13" t="s">
        <v>83</v>
      </c>
      <c r="AT375" s="214" t="s">
        <v>73</v>
      </c>
      <c r="AU375" s="214" t="s">
        <v>8</v>
      </c>
      <c r="AY375" s="213" t="s">
        <v>126</v>
      </c>
      <c r="BK375" s="215">
        <f>SUM(BK376:BK394)</f>
        <v>0</v>
      </c>
    </row>
    <row r="376" s="2" customFormat="1" ht="24.15" customHeight="1">
      <c r="A376" s="38"/>
      <c r="B376" s="39"/>
      <c r="C376" s="218" t="s">
        <v>1474</v>
      </c>
      <c r="D376" s="218" t="s">
        <v>128</v>
      </c>
      <c r="E376" s="219" t="s">
        <v>1475</v>
      </c>
      <c r="F376" s="220" t="s">
        <v>1476</v>
      </c>
      <c r="G376" s="221" t="s">
        <v>581</v>
      </c>
      <c r="H376" s="222">
        <v>1</v>
      </c>
      <c r="I376" s="223"/>
      <c r="J376" s="222">
        <f>ROUND(I376*H376,0)</f>
        <v>0</v>
      </c>
      <c r="K376" s="220" t="s">
        <v>1</v>
      </c>
      <c r="L376" s="44"/>
      <c r="M376" s="224" t="s">
        <v>1</v>
      </c>
      <c r="N376" s="225" t="s">
        <v>39</v>
      </c>
      <c r="O376" s="91"/>
      <c r="P376" s="226">
        <f>O376*H376</f>
        <v>0</v>
      </c>
      <c r="Q376" s="226">
        <v>0</v>
      </c>
      <c r="R376" s="226">
        <f>Q376*H376</f>
        <v>0</v>
      </c>
      <c r="S376" s="226">
        <v>0</v>
      </c>
      <c r="T376" s="227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8" t="s">
        <v>133</v>
      </c>
      <c r="AT376" s="228" t="s">
        <v>128</v>
      </c>
      <c r="AU376" s="228" t="s">
        <v>83</v>
      </c>
      <c r="AY376" s="17" t="s">
        <v>126</v>
      </c>
      <c r="BE376" s="229">
        <f>IF(N376="základní",J376,0)</f>
        <v>0</v>
      </c>
      <c r="BF376" s="229">
        <f>IF(N376="snížená",J376,0)</f>
        <v>0</v>
      </c>
      <c r="BG376" s="229">
        <f>IF(N376="zákl. přenesená",J376,0)</f>
        <v>0</v>
      </c>
      <c r="BH376" s="229">
        <f>IF(N376="sníž. přenesená",J376,0)</f>
        <v>0</v>
      </c>
      <c r="BI376" s="229">
        <f>IF(N376="nulová",J376,0)</f>
        <v>0</v>
      </c>
      <c r="BJ376" s="17" t="s">
        <v>8</v>
      </c>
      <c r="BK376" s="229">
        <f>ROUND(I376*H376,0)</f>
        <v>0</v>
      </c>
      <c r="BL376" s="17" t="s">
        <v>133</v>
      </c>
      <c r="BM376" s="228" t="s">
        <v>1477</v>
      </c>
    </row>
    <row r="377" s="2" customFormat="1" ht="24.15" customHeight="1">
      <c r="A377" s="38"/>
      <c r="B377" s="39"/>
      <c r="C377" s="218" t="s">
        <v>1478</v>
      </c>
      <c r="D377" s="218" t="s">
        <v>128</v>
      </c>
      <c r="E377" s="219" t="s">
        <v>537</v>
      </c>
      <c r="F377" s="220" t="s">
        <v>538</v>
      </c>
      <c r="G377" s="221" t="s">
        <v>539</v>
      </c>
      <c r="H377" s="222">
        <v>1</v>
      </c>
      <c r="I377" s="223"/>
      <c r="J377" s="222">
        <f>ROUND(I377*H377,0)</f>
        <v>0</v>
      </c>
      <c r="K377" s="220" t="s">
        <v>1</v>
      </c>
      <c r="L377" s="44"/>
      <c r="M377" s="224" t="s">
        <v>1</v>
      </c>
      <c r="N377" s="225" t="s">
        <v>39</v>
      </c>
      <c r="O377" s="91"/>
      <c r="P377" s="226">
        <f>O377*H377</f>
        <v>0</v>
      </c>
      <c r="Q377" s="226">
        <v>0</v>
      </c>
      <c r="R377" s="226">
        <f>Q377*H377</f>
        <v>0</v>
      </c>
      <c r="S377" s="226">
        <v>0</v>
      </c>
      <c r="T377" s="227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8" t="s">
        <v>133</v>
      </c>
      <c r="AT377" s="228" t="s">
        <v>128</v>
      </c>
      <c r="AU377" s="228" t="s">
        <v>83</v>
      </c>
      <c r="AY377" s="17" t="s">
        <v>126</v>
      </c>
      <c r="BE377" s="229">
        <f>IF(N377="základní",J377,0)</f>
        <v>0</v>
      </c>
      <c r="BF377" s="229">
        <f>IF(N377="snížená",J377,0)</f>
        <v>0</v>
      </c>
      <c r="BG377" s="229">
        <f>IF(N377="zákl. přenesená",J377,0)</f>
        <v>0</v>
      </c>
      <c r="BH377" s="229">
        <f>IF(N377="sníž. přenesená",J377,0)</f>
        <v>0</v>
      </c>
      <c r="BI377" s="229">
        <f>IF(N377="nulová",J377,0)</f>
        <v>0</v>
      </c>
      <c r="BJ377" s="17" t="s">
        <v>8</v>
      </c>
      <c r="BK377" s="229">
        <f>ROUND(I377*H377,0)</f>
        <v>0</v>
      </c>
      <c r="BL377" s="17" t="s">
        <v>133</v>
      </c>
      <c r="BM377" s="228" t="s">
        <v>1479</v>
      </c>
    </row>
    <row r="378" s="2" customFormat="1" ht="21.75" customHeight="1">
      <c r="A378" s="38"/>
      <c r="B378" s="39"/>
      <c r="C378" s="218" t="s">
        <v>1480</v>
      </c>
      <c r="D378" s="218" t="s">
        <v>128</v>
      </c>
      <c r="E378" s="219" t="s">
        <v>542</v>
      </c>
      <c r="F378" s="220" t="s">
        <v>543</v>
      </c>
      <c r="G378" s="221" t="s">
        <v>539</v>
      </c>
      <c r="H378" s="222">
        <v>5</v>
      </c>
      <c r="I378" s="223"/>
      <c r="J378" s="222">
        <f>ROUND(I378*H378,0)</f>
        <v>0</v>
      </c>
      <c r="K378" s="220" t="s">
        <v>1</v>
      </c>
      <c r="L378" s="44"/>
      <c r="M378" s="224" t="s">
        <v>1</v>
      </c>
      <c r="N378" s="225" t="s">
        <v>39</v>
      </c>
      <c r="O378" s="91"/>
      <c r="P378" s="226">
        <f>O378*H378</f>
        <v>0</v>
      </c>
      <c r="Q378" s="226">
        <v>0</v>
      </c>
      <c r="R378" s="226">
        <f>Q378*H378</f>
        <v>0</v>
      </c>
      <c r="S378" s="226">
        <v>0</v>
      </c>
      <c r="T378" s="227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8" t="s">
        <v>133</v>
      </c>
      <c r="AT378" s="228" t="s">
        <v>128</v>
      </c>
      <c r="AU378" s="228" t="s">
        <v>83</v>
      </c>
      <c r="AY378" s="17" t="s">
        <v>126</v>
      </c>
      <c r="BE378" s="229">
        <f>IF(N378="základní",J378,0)</f>
        <v>0</v>
      </c>
      <c r="BF378" s="229">
        <f>IF(N378="snížená",J378,0)</f>
        <v>0</v>
      </c>
      <c r="BG378" s="229">
        <f>IF(N378="zákl. přenesená",J378,0)</f>
        <v>0</v>
      </c>
      <c r="BH378" s="229">
        <f>IF(N378="sníž. přenesená",J378,0)</f>
        <v>0</v>
      </c>
      <c r="BI378" s="229">
        <f>IF(N378="nulová",J378,0)</f>
        <v>0</v>
      </c>
      <c r="BJ378" s="17" t="s">
        <v>8</v>
      </c>
      <c r="BK378" s="229">
        <f>ROUND(I378*H378,0)</f>
        <v>0</v>
      </c>
      <c r="BL378" s="17" t="s">
        <v>133</v>
      </c>
      <c r="BM378" s="228" t="s">
        <v>1481</v>
      </c>
    </row>
    <row r="379" s="2" customFormat="1" ht="24.15" customHeight="1">
      <c r="A379" s="38"/>
      <c r="B379" s="39"/>
      <c r="C379" s="218" t="s">
        <v>1482</v>
      </c>
      <c r="D379" s="218" t="s">
        <v>128</v>
      </c>
      <c r="E379" s="219" t="s">
        <v>546</v>
      </c>
      <c r="F379" s="220" t="s">
        <v>547</v>
      </c>
      <c r="G379" s="221" t="s">
        <v>548</v>
      </c>
      <c r="H379" s="222">
        <v>0.01</v>
      </c>
      <c r="I379" s="223"/>
      <c r="J379" s="222">
        <f>ROUND(I379*H379,0)</f>
        <v>0</v>
      </c>
      <c r="K379" s="220" t="s">
        <v>1</v>
      </c>
      <c r="L379" s="44"/>
      <c r="M379" s="224" t="s">
        <v>1</v>
      </c>
      <c r="N379" s="225" t="s">
        <v>39</v>
      </c>
      <c r="O379" s="91"/>
      <c r="P379" s="226">
        <f>O379*H379</f>
        <v>0</v>
      </c>
      <c r="Q379" s="226">
        <v>0</v>
      </c>
      <c r="R379" s="226">
        <f>Q379*H379</f>
        <v>0</v>
      </c>
      <c r="S379" s="226">
        <v>0</v>
      </c>
      <c r="T379" s="227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8" t="s">
        <v>133</v>
      </c>
      <c r="AT379" s="228" t="s">
        <v>128</v>
      </c>
      <c r="AU379" s="228" t="s">
        <v>83</v>
      </c>
      <c r="AY379" s="17" t="s">
        <v>126</v>
      </c>
      <c r="BE379" s="229">
        <f>IF(N379="základní",J379,0)</f>
        <v>0</v>
      </c>
      <c r="BF379" s="229">
        <f>IF(N379="snížená",J379,0)</f>
        <v>0</v>
      </c>
      <c r="BG379" s="229">
        <f>IF(N379="zákl. přenesená",J379,0)</f>
        <v>0</v>
      </c>
      <c r="BH379" s="229">
        <f>IF(N379="sníž. přenesená",J379,0)</f>
        <v>0</v>
      </c>
      <c r="BI379" s="229">
        <f>IF(N379="nulová",J379,0)</f>
        <v>0</v>
      </c>
      <c r="BJ379" s="17" t="s">
        <v>8</v>
      </c>
      <c r="BK379" s="229">
        <f>ROUND(I379*H379,0)</f>
        <v>0</v>
      </c>
      <c r="BL379" s="17" t="s">
        <v>133</v>
      </c>
      <c r="BM379" s="228" t="s">
        <v>1483</v>
      </c>
    </row>
    <row r="380" s="2" customFormat="1" ht="24.15" customHeight="1">
      <c r="A380" s="38"/>
      <c r="B380" s="39"/>
      <c r="C380" s="218" t="s">
        <v>1484</v>
      </c>
      <c r="D380" s="218" t="s">
        <v>128</v>
      </c>
      <c r="E380" s="219" t="s">
        <v>551</v>
      </c>
      <c r="F380" s="220" t="s">
        <v>552</v>
      </c>
      <c r="G380" s="221" t="s">
        <v>139</v>
      </c>
      <c r="H380" s="222">
        <v>1</v>
      </c>
      <c r="I380" s="223"/>
      <c r="J380" s="222">
        <f>ROUND(I380*H380,0)</f>
        <v>0</v>
      </c>
      <c r="K380" s="220" t="s">
        <v>1</v>
      </c>
      <c r="L380" s="44"/>
      <c r="M380" s="224" t="s">
        <v>1</v>
      </c>
      <c r="N380" s="225" t="s">
        <v>39</v>
      </c>
      <c r="O380" s="91"/>
      <c r="P380" s="226">
        <f>O380*H380</f>
        <v>0</v>
      </c>
      <c r="Q380" s="226">
        <v>0</v>
      </c>
      <c r="R380" s="226">
        <f>Q380*H380</f>
        <v>0</v>
      </c>
      <c r="S380" s="226">
        <v>0</v>
      </c>
      <c r="T380" s="227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8" t="s">
        <v>133</v>
      </c>
      <c r="AT380" s="228" t="s">
        <v>128</v>
      </c>
      <c r="AU380" s="228" t="s">
        <v>83</v>
      </c>
      <c r="AY380" s="17" t="s">
        <v>126</v>
      </c>
      <c r="BE380" s="229">
        <f>IF(N380="základní",J380,0)</f>
        <v>0</v>
      </c>
      <c r="BF380" s="229">
        <f>IF(N380="snížená",J380,0)</f>
        <v>0</v>
      </c>
      <c r="BG380" s="229">
        <f>IF(N380="zákl. přenesená",J380,0)</f>
        <v>0</v>
      </c>
      <c r="BH380" s="229">
        <f>IF(N380="sníž. přenesená",J380,0)</f>
        <v>0</v>
      </c>
      <c r="BI380" s="229">
        <f>IF(N380="nulová",J380,0)</f>
        <v>0</v>
      </c>
      <c r="BJ380" s="17" t="s">
        <v>8</v>
      </c>
      <c r="BK380" s="229">
        <f>ROUND(I380*H380,0)</f>
        <v>0</v>
      </c>
      <c r="BL380" s="17" t="s">
        <v>133</v>
      </c>
      <c r="BM380" s="228" t="s">
        <v>1485</v>
      </c>
    </row>
    <row r="381" s="2" customFormat="1" ht="24.15" customHeight="1">
      <c r="A381" s="38"/>
      <c r="B381" s="39"/>
      <c r="C381" s="218" t="s">
        <v>1486</v>
      </c>
      <c r="D381" s="218" t="s">
        <v>128</v>
      </c>
      <c r="E381" s="219" t="s">
        <v>555</v>
      </c>
      <c r="F381" s="220" t="s">
        <v>556</v>
      </c>
      <c r="G381" s="221" t="s">
        <v>139</v>
      </c>
      <c r="H381" s="222">
        <v>1</v>
      </c>
      <c r="I381" s="223"/>
      <c r="J381" s="222">
        <f>ROUND(I381*H381,0)</f>
        <v>0</v>
      </c>
      <c r="K381" s="220" t="s">
        <v>1</v>
      </c>
      <c r="L381" s="44"/>
      <c r="M381" s="224" t="s">
        <v>1</v>
      </c>
      <c r="N381" s="225" t="s">
        <v>39</v>
      </c>
      <c r="O381" s="91"/>
      <c r="P381" s="226">
        <f>O381*H381</f>
        <v>0</v>
      </c>
      <c r="Q381" s="226">
        <v>0</v>
      </c>
      <c r="R381" s="226">
        <f>Q381*H381</f>
        <v>0</v>
      </c>
      <c r="S381" s="226">
        <v>0</v>
      </c>
      <c r="T381" s="227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8" t="s">
        <v>133</v>
      </c>
      <c r="AT381" s="228" t="s">
        <v>128</v>
      </c>
      <c r="AU381" s="228" t="s">
        <v>83</v>
      </c>
      <c r="AY381" s="17" t="s">
        <v>126</v>
      </c>
      <c r="BE381" s="229">
        <f>IF(N381="základní",J381,0)</f>
        <v>0</v>
      </c>
      <c r="BF381" s="229">
        <f>IF(N381="snížená",J381,0)</f>
        <v>0</v>
      </c>
      <c r="BG381" s="229">
        <f>IF(N381="zákl. přenesená",J381,0)</f>
        <v>0</v>
      </c>
      <c r="BH381" s="229">
        <f>IF(N381="sníž. přenesená",J381,0)</f>
        <v>0</v>
      </c>
      <c r="BI381" s="229">
        <f>IF(N381="nulová",J381,0)</f>
        <v>0</v>
      </c>
      <c r="BJ381" s="17" t="s">
        <v>8</v>
      </c>
      <c r="BK381" s="229">
        <f>ROUND(I381*H381,0)</f>
        <v>0</v>
      </c>
      <c r="BL381" s="17" t="s">
        <v>133</v>
      </c>
      <c r="BM381" s="228" t="s">
        <v>1487</v>
      </c>
    </row>
    <row r="382" s="2" customFormat="1" ht="24.15" customHeight="1">
      <c r="A382" s="38"/>
      <c r="B382" s="39"/>
      <c r="C382" s="218" t="s">
        <v>1488</v>
      </c>
      <c r="D382" s="218" t="s">
        <v>128</v>
      </c>
      <c r="E382" s="219" t="s">
        <v>559</v>
      </c>
      <c r="F382" s="220" t="s">
        <v>560</v>
      </c>
      <c r="G382" s="221" t="s">
        <v>131</v>
      </c>
      <c r="H382" s="222">
        <v>12</v>
      </c>
      <c r="I382" s="223"/>
      <c r="J382" s="222">
        <f>ROUND(I382*H382,0)</f>
        <v>0</v>
      </c>
      <c r="K382" s="220" t="s">
        <v>1</v>
      </c>
      <c r="L382" s="44"/>
      <c r="M382" s="224" t="s">
        <v>1</v>
      </c>
      <c r="N382" s="225" t="s">
        <v>39</v>
      </c>
      <c r="O382" s="91"/>
      <c r="P382" s="226">
        <f>O382*H382</f>
        <v>0</v>
      </c>
      <c r="Q382" s="226">
        <v>0</v>
      </c>
      <c r="R382" s="226">
        <f>Q382*H382</f>
        <v>0</v>
      </c>
      <c r="S382" s="226">
        <v>0</v>
      </c>
      <c r="T382" s="227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8" t="s">
        <v>133</v>
      </c>
      <c r="AT382" s="228" t="s">
        <v>128</v>
      </c>
      <c r="AU382" s="228" t="s">
        <v>83</v>
      </c>
      <c r="AY382" s="17" t="s">
        <v>126</v>
      </c>
      <c r="BE382" s="229">
        <f>IF(N382="základní",J382,0)</f>
        <v>0</v>
      </c>
      <c r="BF382" s="229">
        <f>IF(N382="snížená",J382,0)</f>
        <v>0</v>
      </c>
      <c r="BG382" s="229">
        <f>IF(N382="zákl. přenesená",J382,0)</f>
        <v>0</v>
      </c>
      <c r="BH382" s="229">
        <f>IF(N382="sníž. přenesená",J382,0)</f>
        <v>0</v>
      </c>
      <c r="BI382" s="229">
        <f>IF(N382="nulová",J382,0)</f>
        <v>0</v>
      </c>
      <c r="BJ382" s="17" t="s">
        <v>8</v>
      </c>
      <c r="BK382" s="229">
        <f>ROUND(I382*H382,0)</f>
        <v>0</v>
      </c>
      <c r="BL382" s="17" t="s">
        <v>133</v>
      </c>
      <c r="BM382" s="228" t="s">
        <v>1489</v>
      </c>
    </row>
    <row r="383" s="2" customFormat="1" ht="24.15" customHeight="1">
      <c r="A383" s="38"/>
      <c r="B383" s="39"/>
      <c r="C383" s="218" t="s">
        <v>1490</v>
      </c>
      <c r="D383" s="218" t="s">
        <v>128</v>
      </c>
      <c r="E383" s="219" t="s">
        <v>563</v>
      </c>
      <c r="F383" s="220" t="s">
        <v>564</v>
      </c>
      <c r="G383" s="221" t="s">
        <v>131</v>
      </c>
      <c r="H383" s="222">
        <v>12</v>
      </c>
      <c r="I383" s="223"/>
      <c r="J383" s="222">
        <f>ROUND(I383*H383,0)</f>
        <v>0</v>
      </c>
      <c r="K383" s="220" t="s">
        <v>1</v>
      </c>
      <c r="L383" s="44"/>
      <c r="M383" s="224" t="s">
        <v>1</v>
      </c>
      <c r="N383" s="225" t="s">
        <v>39</v>
      </c>
      <c r="O383" s="91"/>
      <c r="P383" s="226">
        <f>O383*H383</f>
        <v>0</v>
      </c>
      <c r="Q383" s="226">
        <v>0</v>
      </c>
      <c r="R383" s="226">
        <f>Q383*H383</f>
        <v>0</v>
      </c>
      <c r="S383" s="226">
        <v>0</v>
      </c>
      <c r="T383" s="227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8" t="s">
        <v>133</v>
      </c>
      <c r="AT383" s="228" t="s">
        <v>128</v>
      </c>
      <c r="AU383" s="228" t="s">
        <v>83</v>
      </c>
      <c r="AY383" s="17" t="s">
        <v>126</v>
      </c>
      <c r="BE383" s="229">
        <f>IF(N383="základní",J383,0)</f>
        <v>0</v>
      </c>
      <c r="BF383" s="229">
        <f>IF(N383="snížená",J383,0)</f>
        <v>0</v>
      </c>
      <c r="BG383" s="229">
        <f>IF(N383="zákl. přenesená",J383,0)</f>
        <v>0</v>
      </c>
      <c r="BH383" s="229">
        <f>IF(N383="sníž. přenesená",J383,0)</f>
        <v>0</v>
      </c>
      <c r="BI383" s="229">
        <f>IF(N383="nulová",J383,0)</f>
        <v>0</v>
      </c>
      <c r="BJ383" s="17" t="s">
        <v>8</v>
      </c>
      <c r="BK383" s="229">
        <f>ROUND(I383*H383,0)</f>
        <v>0</v>
      </c>
      <c r="BL383" s="17" t="s">
        <v>133</v>
      </c>
      <c r="BM383" s="228" t="s">
        <v>1491</v>
      </c>
    </row>
    <row r="384" s="2" customFormat="1" ht="16.5" customHeight="1">
      <c r="A384" s="38"/>
      <c r="B384" s="39"/>
      <c r="C384" s="218" t="s">
        <v>1492</v>
      </c>
      <c r="D384" s="218" t="s">
        <v>128</v>
      </c>
      <c r="E384" s="219" t="s">
        <v>567</v>
      </c>
      <c r="F384" s="220" t="s">
        <v>568</v>
      </c>
      <c r="G384" s="221" t="s">
        <v>131</v>
      </c>
      <c r="H384" s="222">
        <v>15</v>
      </c>
      <c r="I384" s="223"/>
      <c r="J384" s="222">
        <f>ROUND(I384*H384,0)</f>
        <v>0</v>
      </c>
      <c r="K384" s="220" t="s">
        <v>1</v>
      </c>
      <c r="L384" s="44"/>
      <c r="M384" s="224" t="s">
        <v>1</v>
      </c>
      <c r="N384" s="225" t="s">
        <v>39</v>
      </c>
      <c r="O384" s="91"/>
      <c r="P384" s="226">
        <f>O384*H384</f>
        <v>0</v>
      </c>
      <c r="Q384" s="226">
        <v>0</v>
      </c>
      <c r="R384" s="226">
        <f>Q384*H384</f>
        <v>0</v>
      </c>
      <c r="S384" s="226">
        <v>0</v>
      </c>
      <c r="T384" s="227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8" t="s">
        <v>133</v>
      </c>
      <c r="AT384" s="228" t="s">
        <v>128</v>
      </c>
      <c r="AU384" s="228" t="s">
        <v>83</v>
      </c>
      <c r="AY384" s="17" t="s">
        <v>126</v>
      </c>
      <c r="BE384" s="229">
        <f>IF(N384="základní",J384,0)</f>
        <v>0</v>
      </c>
      <c r="BF384" s="229">
        <f>IF(N384="snížená",J384,0)</f>
        <v>0</v>
      </c>
      <c r="BG384" s="229">
        <f>IF(N384="zákl. přenesená",J384,0)</f>
        <v>0</v>
      </c>
      <c r="BH384" s="229">
        <f>IF(N384="sníž. přenesená",J384,0)</f>
        <v>0</v>
      </c>
      <c r="BI384" s="229">
        <f>IF(N384="nulová",J384,0)</f>
        <v>0</v>
      </c>
      <c r="BJ384" s="17" t="s">
        <v>8</v>
      </c>
      <c r="BK384" s="229">
        <f>ROUND(I384*H384,0)</f>
        <v>0</v>
      </c>
      <c r="BL384" s="17" t="s">
        <v>133</v>
      </c>
      <c r="BM384" s="228" t="s">
        <v>1493</v>
      </c>
    </row>
    <row r="385" s="2" customFormat="1" ht="24.15" customHeight="1">
      <c r="A385" s="38"/>
      <c r="B385" s="39"/>
      <c r="C385" s="218" t="s">
        <v>1494</v>
      </c>
      <c r="D385" s="218" t="s">
        <v>128</v>
      </c>
      <c r="E385" s="219" t="s">
        <v>571</v>
      </c>
      <c r="F385" s="220" t="s">
        <v>572</v>
      </c>
      <c r="G385" s="221" t="s">
        <v>131</v>
      </c>
      <c r="H385" s="222">
        <v>12</v>
      </c>
      <c r="I385" s="223"/>
      <c r="J385" s="222">
        <f>ROUND(I385*H385,0)</f>
        <v>0</v>
      </c>
      <c r="K385" s="220" t="s">
        <v>1</v>
      </c>
      <c r="L385" s="44"/>
      <c r="M385" s="224" t="s">
        <v>1</v>
      </c>
      <c r="N385" s="225" t="s">
        <v>39</v>
      </c>
      <c r="O385" s="91"/>
      <c r="P385" s="226">
        <f>O385*H385</f>
        <v>0</v>
      </c>
      <c r="Q385" s="226">
        <v>0</v>
      </c>
      <c r="R385" s="226">
        <f>Q385*H385</f>
        <v>0</v>
      </c>
      <c r="S385" s="226">
        <v>0</v>
      </c>
      <c r="T385" s="227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8" t="s">
        <v>133</v>
      </c>
      <c r="AT385" s="228" t="s">
        <v>128</v>
      </c>
      <c r="AU385" s="228" t="s">
        <v>83</v>
      </c>
      <c r="AY385" s="17" t="s">
        <v>126</v>
      </c>
      <c r="BE385" s="229">
        <f>IF(N385="základní",J385,0)</f>
        <v>0</v>
      </c>
      <c r="BF385" s="229">
        <f>IF(N385="snížená",J385,0)</f>
        <v>0</v>
      </c>
      <c r="BG385" s="229">
        <f>IF(N385="zákl. přenesená",J385,0)</f>
        <v>0</v>
      </c>
      <c r="BH385" s="229">
        <f>IF(N385="sníž. přenesená",J385,0)</f>
        <v>0</v>
      </c>
      <c r="BI385" s="229">
        <f>IF(N385="nulová",J385,0)</f>
        <v>0</v>
      </c>
      <c r="BJ385" s="17" t="s">
        <v>8</v>
      </c>
      <c r="BK385" s="229">
        <f>ROUND(I385*H385,0)</f>
        <v>0</v>
      </c>
      <c r="BL385" s="17" t="s">
        <v>133</v>
      </c>
      <c r="BM385" s="228" t="s">
        <v>1495</v>
      </c>
    </row>
    <row r="386" s="2" customFormat="1" ht="24.15" customHeight="1">
      <c r="A386" s="38"/>
      <c r="B386" s="39"/>
      <c r="C386" s="218" t="s">
        <v>1496</v>
      </c>
      <c r="D386" s="218" t="s">
        <v>128</v>
      </c>
      <c r="E386" s="219" t="s">
        <v>575</v>
      </c>
      <c r="F386" s="220" t="s">
        <v>576</v>
      </c>
      <c r="G386" s="221" t="s">
        <v>179</v>
      </c>
      <c r="H386" s="222">
        <v>5</v>
      </c>
      <c r="I386" s="223"/>
      <c r="J386" s="222">
        <f>ROUND(I386*H386,0)</f>
        <v>0</v>
      </c>
      <c r="K386" s="220" t="s">
        <v>1</v>
      </c>
      <c r="L386" s="44"/>
      <c r="M386" s="224" t="s">
        <v>1</v>
      </c>
      <c r="N386" s="225" t="s">
        <v>39</v>
      </c>
      <c r="O386" s="91"/>
      <c r="P386" s="226">
        <f>O386*H386</f>
        <v>0</v>
      </c>
      <c r="Q386" s="226">
        <v>0</v>
      </c>
      <c r="R386" s="226">
        <f>Q386*H386</f>
        <v>0</v>
      </c>
      <c r="S386" s="226">
        <v>0</v>
      </c>
      <c r="T386" s="227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8" t="s">
        <v>133</v>
      </c>
      <c r="AT386" s="228" t="s">
        <v>128</v>
      </c>
      <c r="AU386" s="228" t="s">
        <v>83</v>
      </c>
      <c r="AY386" s="17" t="s">
        <v>126</v>
      </c>
      <c r="BE386" s="229">
        <f>IF(N386="základní",J386,0)</f>
        <v>0</v>
      </c>
      <c r="BF386" s="229">
        <f>IF(N386="snížená",J386,0)</f>
        <v>0</v>
      </c>
      <c r="BG386" s="229">
        <f>IF(N386="zákl. přenesená",J386,0)</f>
        <v>0</v>
      </c>
      <c r="BH386" s="229">
        <f>IF(N386="sníž. přenesená",J386,0)</f>
        <v>0</v>
      </c>
      <c r="BI386" s="229">
        <f>IF(N386="nulová",J386,0)</f>
        <v>0</v>
      </c>
      <c r="BJ386" s="17" t="s">
        <v>8</v>
      </c>
      <c r="BK386" s="229">
        <f>ROUND(I386*H386,0)</f>
        <v>0</v>
      </c>
      <c r="BL386" s="17" t="s">
        <v>133</v>
      </c>
      <c r="BM386" s="228" t="s">
        <v>1497</v>
      </c>
    </row>
    <row r="387" s="2" customFormat="1" ht="24.15" customHeight="1">
      <c r="A387" s="38"/>
      <c r="B387" s="39"/>
      <c r="C387" s="218" t="s">
        <v>1498</v>
      </c>
      <c r="D387" s="218" t="s">
        <v>128</v>
      </c>
      <c r="E387" s="219" t="s">
        <v>1499</v>
      </c>
      <c r="F387" s="220" t="s">
        <v>1500</v>
      </c>
      <c r="G387" s="221" t="s">
        <v>131</v>
      </c>
      <c r="H387" s="222">
        <v>20</v>
      </c>
      <c r="I387" s="223"/>
      <c r="J387" s="222">
        <f>ROUND(I387*H387,0)</f>
        <v>0</v>
      </c>
      <c r="K387" s="220" t="s">
        <v>1</v>
      </c>
      <c r="L387" s="44"/>
      <c r="M387" s="224" t="s">
        <v>1</v>
      </c>
      <c r="N387" s="225" t="s">
        <v>39</v>
      </c>
      <c r="O387" s="91"/>
      <c r="P387" s="226">
        <f>O387*H387</f>
        <v>0</v>
      </c>
      <c r="Q387" s="226">
        <v>0</v>
      </c>
      <c r="R387" s="226">
        <f>Q387*H387</f>
        <v>0</v>
      </c>
      <c r="S387" s="226">
        <v>0</v>
      </c>
      <c r="T387" s="227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8" t="s">
        <v>133</v>
      </c>
      <c r="AT387" s="228" t="s">
        <v>128</v>
      </c>
      <c r="AU387" s="228" t="s">
        <v>83</v>
      </c>
      <c r="AY387" s="17" t="s">
        <v>126</v>
      </c>
      <c r="BE387" s="229">
        <f>IF(N387="základní",J387,0)</f>
        <v>0</v>
      </c>
      <c r="BF387" s="229">
        <f>IF(N387="snížená",J387,0)</f>
        <v>0</v>
      </c>
      <c r="BG387" s="229">
        <f>IF(N387="zákl. přenesená",J387,0)</f>
        <v>0</v>
      </c>
      <c r="BH387" s="229">
        <f>IF(N387="sníž. přenesená",J387,0)</f>
        <v>0</v>
      </c>
      <c r="BI387" s="229">
        <f>IF(N387="nulová",J387,0)</f>
        <v>0</v>
      </c>
      <c r="BJ387" s="17" t="s">
        <v>8</v>
      </c>
      <c r="BK387" s="229">
        <f>ROUND(I387*H387,0)</f>
        <v>0</v>
      </c>
      <c r="BL387" s="17" t="s">
        <v>133</v>
      </c>
      <c r="BM387" s="228" t="s">
        <v>1501</v>
      </c>
    </row>
    <row r="388" s="2" customFormat="1" ht="16.5" customHeight="1">
      <c r="A388" s="38"/>
      <c r="B388" s="39"/>
      <c r="C388" s="218" t="s">
        <v>1502</v>
      </c>
      <c r="D388" s="218" t="s">
        <v>128</v>
      </c>
      <c r="E388" s="219" t="s">
        <v>1503</v>
      </c>
      <c r="F388" s="220" t="s">
        <v>1504</v>
      </c>
      <c r="G388" s="221" t="s">
        <v>581</v>
      </c>
      <c r="H388" s="222">
        <v>4</v>
      </c>
      <c r="I388" s="223"/>
      <c r="J388" s="222">
        <f>ROUND(I388*H388,0)</f>
        <v>0</v>
      </c>
      <c r="K388" s="220" t="s">
        <v>1</v>
      </c>
      <c r="L388" s="44"/>
      <c r="M388" s="224" t="s">
        <v>1</v>
      </c>
      <c r="N388" s="225" t="s">
        <v>39</v>
      </c>
      <c r="O388" s="91"/>
      <c r="P388" s="226">
        <f>O388*H388</f>
        <v>0</v>
      </c>
      <c r="Q388" s="226">
        <v>0</v>
      </c>
      <c r="R388" s="226">
        <f>Q388*H388</f>
        <v>0</v>
      </c>
      <c r="S388" s="226">
        <v>0</v>
      </c>
      <c r="T388" s="227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8" t="s">
        <v>133</v>
      </c>
      <c r="AT388" s="228" t="s">
        <v>128</v>
      </c>
      <c r="AU388" s="228" t="s">
        <v>83</v>
      </c>
      <c r="AY388" s="17" t="s">
        <v>126</v>
      </c>
      <c r="BE388" s="229">
        <f>IF(N388="základní",J388,0)</f>
        <v>0</v>
      </c>
      <c r="BF388" s="229">
        <f>IF(N388="snížená",J388,0)</f>
        <v>0</v>
      </c>
      <c r="BG388" s="229">
        <f>IF(N388="zákl. přenesená",J388,0)</f>
        <v>0</v>
      </c>
      <c r="BH388" s="229">
        <f>IF(N388="sníž. přenesená",J388,0)</f>
        <v>0</v>
      </c>
      <c r="BI388" s="229">
        <f>IF(N388="nulová",J388,0)</f>
        <v>0</v>
      </c>
      <c r="BJ388" s="17" t="s">
        <v>8</v>
      </c>
      <c r="BK388" s="229">
        <f>ROUND(I388*H388,0)</f>
        <v>0</v>
      </c>
      <c r="BL388" s="17" t="s">
        <v>133</v>
      </c>
      <c r="BM388" s="228" t="s">
        <v>1505</v>
      </c>
    </row>
    <row r="389" s="2" customFormat="1" ht="21.75" customHeight="1">
      <c r="A389" s="38"/>
      <c r="B389" s="39"/>
      <c r="C389" s="218" t="s">
        <v>1506</v>
      </c>
      <c r="D389" s="218" t="s">
        <v>128</v>
      </c>
      <c r="E389" s="219" t="s">
        <v>579</v>
      </c>
      <c r="F389" s="220" t="s">
        <v>580</v>
      </c>
      <c r="G389" s="221" t="s">
        <v>581</v>
      </c>
      <c r="H389" s="222">
        <v>16</v>
      </c>
      <c r="I389" s="223"/>
      <c r="J389" s="222">
        <f>ROUND(I389*H389,0)</f>
        <v>0</v>
      </c>
      <c r="K389" s="220" t="s">
        <v>1</v>
      </c>
      <c r="L389" s="44"/>
      <c r="M389" s="224" t="s">
        <v>1</v>
      </c>
      <c r="N389" s="225" t="s">
        <v>39</v>
      </c>
      <c r="O389" s="91"/>
      <c r="P389" s="226">
        <f>O389*H389</f>
        <v>0</v>
      </c>
      <c r="Q389" s="226">
        <v>0</v>
      </c>
      <c r="R389" s="226">
        <f>Q389*H389</f>
        <v>0</v>
      </c>
      <c r="S389" s="226">
        <v>0</v>
      </c>
      <c r="T389" s="227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8" t="s">
        <v>133</v>
      </c>
      <c r="AT389" s="228" t="s">
        <v>128</v>
      </c>
      <c r="AU389" s="228" t="s">
        <v>83</v>
      </c>
      <c r="AY389" s="17" t="s">
        <v>126</v>
      </c>
      <c r="BE389" s="229">
        <f>IF(N389="základní",J389,0)</f>
        <v>0</v>
      </c>
      <c r="BF389" s="229">
        <f>IF(N389="snížená",J389,0)</f>
        <v>0</v>
      </c>
      <c r="BG389" s="229">
        <f>IF(N389="zákl. přenesená",J389,0)</f>
        <v>0</v>
      </c>
      <c r="BH389" s="229">
        <f>IF(N389="sníž. přenesená",J389,0)</f>
        <v>0</v>
      </c>
      <c r="BI389" s="229">
        <f>IF(N389="nulová",J389,0)</f>
        <v>0</v>
      </c>
      <c r="BJ389" s="17" t="s">
        <v>8</v>
      </c>
      <c r="BK389" s="229">
        <f>ROUND(I389*H389,0)</f>
        <v>0</v>
      </c>
      <c r="BL389" s="17" t="s">
        <v>133</v>
      </c>
      <c r="BM389" s="228" t="s">
        <v>1507</v>
      </c>
    </row>
    <row r="390" s="2" customFormat="1" ht="24.15" customHeight="1">
      <c r="A390" s="38"/>
      <c r="B390" s="39"/>
      <c r="C390" s="218" t="s">
        <v>1508</v>
      </c>
      <c r="D390" s="218" t="s">
        <v>128</v>
      </c>
      <c r="E390" s="219" t="s">
        <v>1338</v>
      </c>
      <c r="F390" s="220" t="s">
        <v>1339</v>
      </c>
      <c r="G390" s="221" t="s">
        <v>131</v>
      </c>
      <c r="H390" s="222">
        <v>17</v>
      </c>
      <c r="I390" s="223"/>
      <c r="J390" s="222">
        <f>ROUND(I390*H390,0)</f>
        <v>0</v>
      </c>
      <c r="K390" s="220" t="s">
        <v>1</v>
      </c>
      <c r="L390" s="44"/>
      <c r="M390" s="224" t="s">
        <v>1</v>
      </c>
      <c r="N390" s="225" t="s">
        <v>39</v>
      </c>
      <c r="O390" s="91"/>
      <c r="P390" s="226">
        <f>O390*H390</f>
        <v>0</v>
      </c>
      <c r="Q390" s="226">
        <v>0</v>
      </c>
      <c r="R390" s="226">
        <f>Q390*H390</f>
        <v>0</v>
      </c>
      <c r="S390" s="226">
        <v>0</v>
      </c>
      <c r="T390" s="227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8" t="s">
        <v>133</v>
      </c>
      <c r="AT390" s="228" t="s">
        <v>128</v>
      </c>
      <c r="AU390" s="228" t="s">
        <v>83</v>
      </c>
      <c r="AY390" s="17" t="s">
        <v>126</v>
      </c>
      <c r="BE390" s="229">
        <f>IF(N390="základní",J390,0)</f>
        <v>0</v>
      </c>
      <c r="BF390" s="229">
        <f>IF(N390="snížená",J390,0)</f>
        <v>0</v>
      </c>
      <c r="BG390" s="229">
        <f>IF(N390="zákl. přenesená",J390,0)</f>
        <v>0</v>
      </c>
      <c r="BH390" s="229">
        <f>IF(N390="sníž. přenesená",J390,0)</f>
        <v>0</v>
      </c>
      <c r="BI390" s="229">
        <f>IF(N390="nulová",J390,0)</f>
        <v>0</v>
      </c>
      <c r="BJ390" s="17" t="s">
        <v>8</v>
      </c>
      <c r="BK390" s="229">
        <f>ROUND(I390*H390,0)</f>
        <v>0</v>
      </c>
      <c r="BL390" s="17" t="s">
        <v>133</v>
      </c>
      <c r="BM390" s="228" t="s">
        <v>1509</v>
      </c>
    </row>
    <row r="391" s="2" customFormat="1" ht="24.15" customHeight="1">
      <c r="A391" s="38"/>
      <c r="B391" s="39"/>
      <c r="C391" s="218" t="s">
        <v>1510</v>
      </c>
      <c r="D391" s="218" t="s">
        <v>128</v>
      </c>
      <c r="E391" s="219" t="s">
        <v>592</v>
      </c>
      <c r="F391" s="220" t="s">
        <v>593</v>
      </c>
      <c r="G391" s="221" t="s">
        <v>539</v>
      </c>
      <c r="H391" s="222">
        <v>1</v>
      </c>
      <c r="I391" s="223"/>
      <c r="J391" s="222">
        <f>ROUND(I391*H391,0)</f>
        <v>0</v>
      </c>
      <c r="K391" s="220" t="s">
        <v>1</v>
      </c>
      <c r="L391" s="44"/>
      <c r="M391" s="224" t="s">
        <v>1</v>
      </c>
      <c r="N391" s="225" t="s">
        <v>39</v>
      </c>
      <c r="O391" s="91"/>
      <c r="P391" s="226">
        <f>O391*H391</f>
        <v>0</v>
      </c>
      <c r="Q391" s="226">
        <v>0</v>
      </c>
      <c r="R391" s="226">
        <f>Q391*H391</f>
        <v>0</v>
      </c>
      <c r="S391" s="226">
        <v>0</v>
      </c>
      <c r="T391" s="227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8" t="s">
        <v>133</v>
      </c>
      <c r="AT391" s="228" t="s">
        <v>128</v>
      </c>
      <c r="AU391" s="228" t="s">
        <v>83</v>
      </c>
      <c r="AY391" s="17" t="s">
        <v>126</v>
      </c>
      <c r="BE391" s="229">
        <f>IF(N391="základní",J391,0)</f>
        <v>0</v>
      </c>
      <c r="BF391" s="229">
        <f>IF(N391="snížená",J391,0)</f>
        <v>0</v>
      </c>
      <c r="BG391" s="229">
        <f>IF(N391="zákl. přenesená",J391,0)</f>
        <v>0</v>
      </c>
      <c r="BH391" s="229">
        <f>IF(N391="sníž. přenesená",J391,0)</f>
        <v>0</v>
      </c>
      <c r="BI391" s="229">
        <f>IF(N391="nulová",J391,0)</f>
        <v>0</v>
      </c>
      <c r="BJ391" s="17" t="s">
        <v>8</v>
      </c>
      <c r="BK391" s="229">
        <f>ROUND(I391*H391,0)</f>
        <v>0</v>
      </c>
      <c r="BL391" s="17" t="s">
        <v>133</v>
      </c>
      <c r="BM391" s="228" t="s">
        <v>1511</v>
      </c>
    </row>
    <row r="392" s="2" customFormat="1" ht="24.15" customHeight="1">
      <c r="A392" s="38"/>
      <c r="B392" s="39"/>
      <c r="C392" s="218" t="s">
        <v>1512</v>
      </c>
      <c r="D392" s="218" t="s">
        <v>128</v>
      </c>
      <c r="E392" s="219" t="s">
        <v>596</v>
      </c>
      <c r="F392" s="220" t="s">
        <v>597</v>
      </c>
      <c r="G392" s="221" t="s">
        <v>539</v>
      </c>
      <c r="H392" s="222">
        <v>5</v>
      </c>
      <c r="I392" s="223"/>
      <c r="J392" s="222">
        <f>ROUND(I392*H392,0)</f>
        <v>0</v>
      </c>
      <c r="K392" s="220" t="s">
        <v>1</v>
      </c>
      <c r="L392" s="44"/>
      <c r="M392" s="224" t="s">
        <v>1</v>
      </c>
      <c r="N392" s="225" t="s">
        <v>39</v>
      </c>
      <c r="O392" s="91"/>
      <c r="P392" s="226">
        <f>O392*H392</f>
        <v>0</v>
      </c>
      <c r="Q392" s="226">
        <v>0</v>
      </c>
      <c r="R392" s="226">
        <f>Q392*H392</f>
        <v>0</v>
      </c>
      <c r="S392" s="226">
        <v>0</v>
      </c>
      <c r="T392" s="227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8" t="s">
        <v>133</v>
      </c>
      <c r="AT392" s="228" t="s">
        <v>128</v>
      </c>
      <c r="AU392" s="228" t="s">
        <v>83</v>
      </c>
      <c r="AY392" s="17" t="s">
        <v>126</v>
      </c>
      <c r="BE392" s="229">
        <f>IF(N392="základní",J392,0)</f>
        <v>0</v>
      </c>
      <c r="BF392" s="229">
        <f>IF(N392="snížená",J392,0)</f>
        <v>0</v>
      </c>
      <c r="BG392" s="229">
        <f>IF(N392="zákl. přenesená",J392,0)</f>
        <v>0</v>
      </c>
      <c r="BH392" s="229">
        <f>IF(N392="sníž. přenesená",J392,0)</f>
        <v>0</v>
      </c>
      <c r="BI392" s="229">
        <f>IF(N392="nulová",J392,0)</f>
        <v>0</v>
      </c>
      <c r="BJ392" s="17" t="s">
        <v>8</v>
      </c>
      <c r="BK392" s="229">
        <f>ROUND(I392*H392,0)</f>
        <v>0</v>
      </c>
      <c r="BL392" s="17" t="s">
        <v>133</v>
      </c>
      <c r="BM392" s="228" t="s">
        <v>1513</v>
      </c>
    </row>
    <row r="393" s="2" customFormat="1" ht="24.15" customHeight="1">
      <c r="A393" s="38"/>
      <c r="B393" s="39"/>
      <c r="C393" s="218" t="s">
        <v>1514</v>
      </c>
      <c r="D393" s="218" t="s">
        <v>128</v>
      </c>
      <c r="E393" s="219" t="s">
        <v>600</v>
      </c>
      <c r="F393" s="220" t="s">
        <v>601</v>
      </c>
      <c r="G393" s="221" t="s">
        <v>539</v>
      </c>
      <c r="H393" s="222">
        <v>2</v>
      </c>
      <c r="I393" s="223"/>
      <c r="J393" s="222">
        <f>ROUND(I393*H393,0)</f>
        <v>0</v>
      </c>
      <c r="K393" s="220" t="s">
        <v>1</v>
      </c>
      <c r="L393" s="44"/>
      <c r="M393" s="224" t="s">
        <v>1</v>
      </c>
      <c r="N393" s="225" t="s">
        <v>39</v>
      </c>
      <c r="O393" s="91"/>
      <c r="P393" s="226">
        <f>O393*H393</f>
        <v>0</v>
      </c>
      <c r="Q393" s="226">
        <v>0</v>
      </c>
      <c r="R393" s="226">
        <f>Q393*H393</f>
        <v>0</v>
      </c>
      <c r="S393" s="226">
        <v>0</v>
      </c>
      <c r="T393" s="227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8" t="s">
        <v>133</v>
      </c>
      <c r="AT393" s="228" t="s">
        <v>128</v>
      </c>
      <c r="AU393" s="228" t="s">
        <v>83</v>
      </c>
      <c r="AY393" s="17" t="s">
        <v>126</v>
      </c>
      <c r="BE393" s="229">
        <f>IF(N393="základní",J393,0)</f>
        <v>0</v>
      </c>
      <c r="BF393" s="229">
        <f>IF(N393="snížená",J393,0)</f>
        <v>0</v>
      </c>
      <c r="BG393" s="229">
        <f>IF(N393="zákl. přenesená",J393,0)</f>
        <v>0</v>
      </c>
      <c r="BH393" s="229">
        <f>IF(N393="sníž. přenesená",J393,0)</f>
        <v>0</v>
      </c>
      <c r="BI393" s="229">
        <f>IF(N393="nulová",J393,0)</f>
        <v>0</v>
      </c>
      <c r="BJ393" s="17" t="s">
        <v>8</v>
      </c>
      <c r="BK393" s="229">
        <f>ROUND(I393*H393,0)</f>
        <v>0</v>
      </c>
      <c r="BL393" s="17" t="s">
        <v>133</v>
      </c>
      <c r="BM393" s="228" t="s">
        <v>1515</v>
      </c>
    </row>
    <row r="394" s="2" customFormat="1" ht="24.15" customHeight="1">
      <c r="A394" s="38"/>
      <c r="B394" s="39"/>
      <c r="C394" s="218" t="s">
        <v>1516</v>
      </c>
      <c r="D394" s="218" t="s">
        <v>128</v>
      </c>
      <c r="E394" s="219" t="s">
        <v>616</v>
      </c>
      <c r="F394" s="220" t="s">
        <v>617</v>
      </c>
      <c r="G394" s="221" t="s">
        <v>539</v>
      </c>
      <c r="H394" s="222">
        <v>2</v>
      </c>
      <c r="I394" s="223"/>
      <c r="J394" s="222">
        <f>ROUND(I394*H394,0)</f>
        <v>0</v>
      </c>
      <c r="K394" s="220" t="s">
        <v>1</v>
      </c>
      <c r="L394" s="44"/>
      <c r="M394" s="224" t="s">
        <v>1</v>
      </c>
      <c r="N394" s="225" t="s">
        <v>39</v>
      </c>
      <c r="O394" s="91"/>
      <c r="P394" s="226">
        <f>O394*H394</f>
        <v>0</v>
      </c>
      <c r="Q394" s="226">
        <v>0</v>
      </c>
      <c r="R394" s="226">
        <f>Q394*H394</f>
        <v>0</v>
      </c>
      <c r="S394" s="226">
        <v>0</v>
      </c>
      <c r="T394" s="227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8" t="s">
        <v>133</v>
      </c>
      <c r="AT394" s="228" t="s">
        <v>128</v>
      </c>
      <c r="AU394" s="228" t="s">
        <v>83</v>
      </c>
      <c r="AY394" s="17" t="s">
        <v>126</v>
      </c>
      <c r="BE394" s="229">
        <f>IF(N394="základní",J394,0)</f>
        <v>0</v>
      </c>
      <c r="BF394" s="229">
        <f>IF(N394="snížená",J394,0)</f>
        <v>0</v>
      </c>
      <c r="BG394" s="229">
        <f>IF(N394="zákl. přenesená",J394,0)</f>
        <v>0</v>
      </c>
      <c r="BH394" s="229">
        <f>IF(N394="sníž. přenesená",J394,0)</f>
        <v>0</v>
      </c>
      <c r="BI394" s="229">
        <f>IF(N394="nulová",J394,0)</f>
        <v>0</v>
      </c>
      <c r="BJ394" s="17" t="s">
        <v>8</v>
      </c>
      <c r="BK394" s="229">
        <f>ROUND(I394*H394,0)</f>
        <v>0</v>
      </c>
      <c r="BL394" s="17" t="s">
        <v>133</v>
      </c>
      <c r="BM394" s="228" t="s">
        <v>1517</v>
      </c>
    </row>
    <row r="395" s="12" customFormat="1" ht="22.8" customHeight="1">
      <c r="A395" s="12"/>
      <c r="B395" s="202"/>
      <c r="C395" s="203"/>
      <c r="D395" s="204" t="s">
        <v>73</v>
      </c>
      <c r="E395" s="216" t="s">
        <v>1518</v>
      </c>
      <c r="F395" s="216" t="s">
        <v>1519</v>
      </c>
      <c r="G395" s="203"/>
      <c r="H395" s="203"/>
      <c r="I395" s="206"/>
      <c r="J395" s="217">
        <f>BK395</f>
        <v>0</v>
      </c>
      <c r="K395" s="203"/>
      <c r="L395" s="208"/>
      <c r="M395" s="209"/>
      <c r="N395" s="210"/>
      <c r="O395" s="210"/>
      <c r="P395" s="211">
        <f>SUM(P396:P407)</f>
        <v>0</v>
      </c>
      <c r="Q395" s="210"/>
      <c r="R395" s="211">
        <f>SUM(R396:R407)</f>
        <v>0.36524880000000004</v>
      </c>
      <c r="S395" s="210"/>
      <c r="T395" s="212">
        <f>SUM(T396:T407)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13" t="s">
        <v>83</v>
      </c>
      <c r="AT395" s="214" t="s">
        <v>73</v>
      </c>
      <c r="AU395" s="214" t="s">
        <v>8</v>
      </c>
      <c r="AY395" s="213" t="s">
        <v>126</v>
      </c>
      <c r="BK395" s="215">
        <f>SUM(BK396:BK407)</f>
        <v>0</v>
      </c>
    </row>
    <row r="396" s="2" customFormat="1" ht="33" customHeight="1">
      <c r="A396" s="38"/>
      <c r="B396" s="39"/>
      <c r="C396" s="218" t="s">
        <v>1520</v>
      </c>
      <c r="D396" s="218" t="s">
        <v>128</v>
      </c>
      <c r="E396" s="219" t="s">
        <v>1521</v>
      </c>
      <c r="F396" s="220" t="s">
        <v>1522</v>
      </c>
      <c r="G396" s="221" t="s">
        <v>139</v>
      </c>
      <c r="H396" s="222">
        <v>2.1299999999999999</v>
      </c>
      <c r="I396" s="223"/>
      <c r="J396" s="222">
        <f>ROUND(I396*H396,0)</f>
        <v>0</v>
      </c>
      <c r="K396" s="220" t="s">
        <v>132</v>
      </c>
      <c r="L396" s="44"/>
      <c r="M396" s="224" t="s">
        <v>1</v>
      </c>
      <c r="N396" s="225" t="s">
        <v>39</v>
      </c>
      <c r="O396" s="91"/>
      <c r="P396" s="226">
        <f>O396*H396</f>
        <v>0</v>
      </c>
      <c r="Q396" s="226">
        <v>0.00189</v>
      </c>
      <c r="R396" s="226">
        <f>Q396*H396</f>
        <v>0.0040257000000000001</v>
      </c>
      <c r="S396" s="226">
        <v>0</v>
      </c>
      <c r="T396" s="227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8" t="s">
        <v>219</v>
      </c>
      <c r="AT396" s="228" t="s">
        <v>128</v>
      </c>
      <c r="AU396" s="228" t="s">
        <v>83</v>
      </c>
      <c r="AY396" s="17" t="s">
        <v>126</v>
      </c>
      <c r="BE396" s="229">
        <f>IF(N396="základní",J396,0)</f>
        <v>0</v>
      </c>
      <c r="BF396" s="229">
        <f>IF(N396="snížená",J396,0)</f>
        <v>0</v>
      </c>
      <c r="BG396" s="229">
        <f>IF(N396="zákl. přenesená",J396,0)</f>
        <v>0</v>
      </c>
      <c r="BH396" s="229">
        <f>IF(N396="sníž. přenesená",J396,0)</f>
        <v>0</v>
      </c>
      <c r="BI396" s="229">
        <f>IF(N396="nulová",J396,0)</f>
        <v>0</v>
      </c>
      <c r="BJ396" s="17" t="s">
        <v>8</v>
      </c>
      <c r="BK396" s="229">
        <f>ROUND(I396*H396,0)</f>
        <v>0</v>
      </c>
      <c r="BL396" s="17" t="s">
        <v>219</v>
      </c>
      <c r="BM396" s="228" t="s">
        <v>1523</v>
      </c>
    </row>
    <row r="397" s="13" customFormat="1">
      <c r="A397" s="13"/>
      <c r="B397" s="230"/>
      <c r="C397" s="231"/>
      <c r="D397" s="232" t="s">
        <v>135</v>
      </c>
      <c r="E397" s="233" t="s">
        <v>1</v>
      </c>
      <c r="F397" s="234" t="s">
        <v>1524</v>
      </c>
      <c r="G397" s="231"/>
      <c r="H397" s="235">
        <v>2.1299999999999999</v>
      </c>
      <c r="I397" s="236"/>
      <c r="J397" s="231"/>
      <c r="K397" s="231"/>
      <c r="L397" s="237"/>
      <c r="M397" s="238"/>
      <c r="N397" s="239"/>
      <c r="O397" s="239"/>
      <c r="P397" s="239"/>
      <c r="Q397" s="239"/>
      <c r="R397" s="239"/>
      <c r="S397" s="239"/>
      <c r="T397" s="24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1" t="s">
        <v>135</v>
      </c>
      <c r="AU397" s="241" t="s">
        <v>83</v>
      </c>
      <c r="AV397" s="13" t="s">
        <v>83</v>
      </c>
      <c r="AW397" s="13" t="s">
        <v>31</v>
      </c>
      <c r="AX397" s="13" t="s">
        <v>8</v>
      </c>
      <c r="AY397" s="241" t="s">
        <v>126</v>
      </c>
    </row>
    <row r="398" s="2" customFormat="1" ht="16.5" customHeight="1">
      <c r="A398" s="38"/>
      <c r="B398" s="39"/>
      <c r="C398" s="218" t="s">
        <v>1525</v>
      </c>
      <c r="D398" s="218" t="s">
        <v>128</v>
      </c>
      <c r="E398" s="219" t="s">
        <v>1526</v>
      </c>
      <c r="F398" s="220" t="s">
        <v>1527</v>
      </c>
      <c r="G398" s="221" t="s">
        <v>179</v>
      </c>
      <c r="H398" s="222">
        <v>3</v>
      </c>
      <c r="I398" s="223"/>
      <c r="J398" s="222">
        <f>ROUND(I398*H398,0)</f>
        <v>0</v>
      </c>
      <c r="K398" s="220" t="s">
        <v>132</v>
      </c>
      <c r="L398" s="44"/>
      <c r="M398" s="224" t="s">
        <v>1</v>
      </c>
      <c r="N398" s="225" t="s">
        <v>39</v>
      </c>
      <c r="O398" s="91"/>
      <c r="P398" s="226">
        <f>O398*H398</f>
        <v>0</v>
      </c>
      <c r="Q398" s="226">
        <v>0</v>
      </c>
      <c r="R398" s="226">
        <f>Q398*H398</f>
        <v>0</v>
      </c>
      <c r="S398" s="226">
        <v>0</v>
      </c>
      <c r="T398" s="227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8" t="s">
        <v>219</v>
      </c>
      <c r="AT398" s="228" t="s">
        <v>128</v>
      </c>
      <c r="AU398" s="228" t="s">
        <v>83</v>
      </c>
      <c r="AY398" s="17" t="s">
        <v>126</v>
      </c>
      <c r="BE398" s="229">
        <f>IF(N398="základní",J398,0)</f>
        <v>0</v>
      </c>
      <c r="BF398" s="229">
        <f>IF(N398="snížená",J398,0)</f>
        <v>0</v>
      </c>
      <c r="BG398" s="229">
        <f>IF(N398="zákl. přenesená",J398,0)</f>
        <v>0</v>
      </c>
      <c r="BH398" s="229">
        <f>IF(N398="sníž. přenesená",J398,0)</f>
        <v>0</v>
      </c>
      <c r="BI398" s="229">
        <f>IF(N398="nulová",J398,0)</f>
        <v>0</v>
      </c>
      <c r="BJ398" s="17" t="s">
        <v>8</v>
      </c>
      <c r="BK398" s="229">
        <f>ROUND(I398*H398,0)</f>
        <v>0</v>
      </c>
      <c r="BL398" s="17" t="s">
        <v>219</v>
      </c>
      <c r="BM398" s="228" t="s">
        <v>1528</v>
      </c>
    </row>
    <row r="399" s="13" customFormat="1">
      <c r="A399" s="13"/>
      <c r="B399" s="230"/>
      <c r="C399" s="231"/>
      <c r="D399" s="232" t="s">
        <v>135</v>
      </c>
      <c r="E399" s="233" t="s">
        <v>1</v>
      </c>
      <c r="F399" s="234" t="s">
        <v>1529</v>
      </c>
      <c r="G399" s="231"/>
      <c r="H399" s="235">
        <v>3</v>
      </c>
      <c r="I399" s="236"/>
      <c r="J399" s="231"/>
      <c r="K399" s="231"/>
      <c r="L399" s="237"/>
      <c r="M399" s="238"/>
      <c r="N399" s="239"/>
      <c r="O399" s="239"/>
      <c r="P399" s="239"/>
      <c r="Q399" s="239"/>
      <c r="R399" s="239"/>
      <c r="S399" s="239"/>
      <c r="T399" s="24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1" t="s">
        <v>135</v>
      </c>
      <c r="AU399" s="241" t="s">
        <v>83</v>
      </c>
      <c r="AV399" s="13" t="s">
        <v>83</v>
      </c>
      <c r="AW399" s="13" t="s">
        <v>31</v>
      </c>
      <c r="AX399" s="13" t="s">
        <v>8</v>
      </c>
      <c r="AY399" s="241" t="s">
        <v>126</v>
      </c>
    </row>
    <row r="400" s="2" customFormat="1" ht="21.75" customHeight="1">
      <c r="A400" s="38"/>
      <c r="B400" s="39"/>
      <c r="C400" s="263" t="s">
        <v>1530</v>
      </c>
      <c r="D400" s="263" t="s">
        <v>171</v>
      </c>
      <c r="E400" s="264" t="s">
        <v>1531</v>
      </c>
      <c r="F400" s="265" t="s">
        <v>1532</v>
      </c>
      <c r="G400" s="266" t="s">
        <v>139</v>
      </c>
      <c r="H400" s="267">
        <v>0.089999999999999997</v>
      </c>
      <c r="I400" s="268"/>
      <c r="J400" s="267">
        <f>ROUND(I400*H400,0)</f>
        <v>0</v>
      </c>
      <c r="K400" s="265" t="s">
        <v>132</v>
      </c>
      <c r="L400" s="269"/>
      <c r="M400" s="270" t="s">
        <v>1</v>
      </c>
      <c r="N400" s="271" t="s">
        <v>39</v>
      </c>
      <c r="O400" s="91"/>
      <c r="P400" s="226">
        <f>O400*H400</f>
        <v>0</v>
      </c>
      <c r="Q400" s="226">
        <v>0.55000000000000004</v>
      </c>
      <c r="R400" s="226">
        <f>Q400*H400</f>
        <v>0.049500000000000002</v>
      </c>
      <c r="S400" s="226">
        <v>0</v>
      </c>
      <c r="T400" s="227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8" t="s">
        <v>315</v>
      </c>
      <c r="AT400" s="228" t="s">
        <v>171</v>
      </c>
      <c r="AU400" s="228" t="s">
        <v>83</v>
      </c>
      <c r="AY400" s="17" t="s">
        <v>126</v>
      </c>
      <c r="BE400" s="229">
        <f>IF(N400="základní",J400,0)</f>
        <v>0</v>
      </c>
      <c r="BF400" s="229">
        <f>IF(N400="snížená",J400,0)</f>
        <v>0</v>
      </c>
      <c r="BG400" s="229">
        <f>IF(N400="zákl. přenesená",J400,0)</f>
        <v>0</v>
      </c>
      <c r="BH400" s="229">
        <f>IF(N400="sníž. přenesená",J400,0)</f>
        <v>0</v>
      </c>
      <c r="BI400" s="229">
        <f>IF(N400="nulová",J400,0)</f>
        <v>0</v>
      </c>
      <c r="BJ400" s="17" t="s">
        <v>8</v>
      </c>
      <c r="BK400" s="229">
        <f>ROUND(I400*H400,0)</f>
        <v>0</v>
      </c>
      <c r="BL400" s="17" t="s">
        <v>219</v>
      </c>
      <c r="BM400" s="228" t="s">
        <v>1533</v>
      </c>
    </row>
    <row r="401" s="13" customFormat="1">
      <c r="A401" s="13"/>
      <c r="B401" s="230"/>
      <c r="C401" s="231"/>
      <c r="D401" s="232" t="s">
        <v>135</v>
      </c>
      <c r="E401" s="233" t="s">
        <v>1</v>
      </c>
      <c r="F401" s="234" t="s">
        <v>1534</v>
      </c>
      <c r="G401" s="231"/>
      <c r="H401" s="235">
        <v>0.089999999999999997</v>
      </c>
      <c r="I401" s="236"/>
      <c r="J401" s="231"/>
      <c r="K401" s="231"/>
      <c r="L401" s="237"/>
      <c r="M401" s="238"/>
      <c r="N401" s="239"/>
      <c r="O401" s="239"/>
      <c r="P401" s="239"/>
      <c r="Q401" s="239"/>
      <c r="R401" s="239"/>
      <c r="S401" s="239"/>
      <c r="T401" s="24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1" t="s">
        <v>135</v>
      </c>
      <c r="AU401" s="241" t="s">
        <v>83</v>
      </c>
      <c r="AV401" s="13" t="s">
        <v>83</v>
      </c>
      <c r="AW401" s="13" t="s">
        <v>31</v>
      </c>
      <c r="AX401" s="13" t="s">
        <v>8</v>
      </c>
      <c r="AY401" s="241" t="s">
        <v>126</v>
      </c>
    </row>
    <row r="402" s="2" customFormat="1" ht="24.15" customHeight="1">
      <c r="A402" s="38"/>
      <c r="B402" s="39"/>
      <c r="C402" s="218" t="s">
        <v>1535</v>
      </c>
      <c r="D402" s="218" t="s">
        <v>128</v>
      </c>
      <c r="E402" s="219" t="s">
        <v>1536</v>
      </c>
      <c r="F402" s="220" t="s">
        <v>1537</v>
      </c>
      <c r="G402" s="221" t="s">
        <v>179</v>
      </c>
      <c r="H402" s="222">
        <v>18</v>
      </c>
      <c r="I402" s="223"/>
      <c r="J402" s="222">
        <f>ROUND(I402*H402,0)</f>
        <v>0</v>
      </c>
      <c r="K402" s="220" t="s">
        <v>132</v>
      </c>
      <c r="L402" s="44"/>
      <c r="M402" s="224" t="s">
        <v>1</v>
      </c>
      <c r="N402" s="225" t="s">
        <v>39</v>
      </c>
      <c r="O402" s="91"/>
      <c r="P402" s="226">
        <f>O402*H402</f>
        <v>0</v>
      </c>
      <c r="Q402" s="226">
        <v>0</v>
      </c>
      <c r="R402" s="226">
        <f>Q402*H402</f>
        <v>0</v>
      </c>
      <c r="S402" s="226">
        <v>0</v>
      </c>
      <c r="T402" s="227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8" t="s">
        <v>219</v>
      </c>
      <c r="AT402" s="228" t="s">
        <v>128</v>
      </c>
      <c r="AU402" s="228" t="s">
        <v>83</v>
      </c>
      <c r="AY402" s="17" t="s">
        <v>126</v>
      </c>
      <c r="BE402" s="229">
        <f>IF(N402="základní",J402,0)</f>
        <v>0</v>
      </c>
      <c r="BF402" s="229">
        <f>IF(N402="snížená",J402,0)</f>
        <v>0</v>
      </c>
      <c r="BG402" s="229">
        <f>IF(N402="zákl. přenesená",J402,0)</f>
        <v>0</v>
      </c>
      <c r="BH402" s="229">
        <f>IF(N402="sníž. přenesená",J402,0)</f>
        <v>0</v>
      </c>
      <c r="BI402" s="229">
        <f>IF(N402="nulová",J402,0)</f>
        <v>0</v>
      </c>
      <c r="BJ402" s="17" t="s">
        <v>8</v>
      </c>
      <c r="BK402" s="229">
        <f>ROUND(I402*H402,0)</f>
        <v>0</v>
      </c>
      <c r="BL402" s="17" t="s">
        <v>219</v>
      </c>
      <c r="BM402" s="228" t="s">
        <v>1538</v>
      </c>
    </row>
    <row r="403" s="2" customFormat="1" ht="21.75" customHeight="1">
      <c r="A403" s="38"/>
      <c r="B403" s="39"/>
      <c r="C403" s="263" t="s">
        <v>1539</v>
      </c>
      <c r="D403" s="263" t="s">
        <v>171</v>
      </c>
      <c r="E403" s="264" t="s">
        <v>1531</v>
      </c>
      <c r="F403" s="265" t="s">
        <v>1532</v>
      </c>
      <c r="G403" s="266" t="s">
        <v>139</v>
      </c>
      <c r="H403" s="267">
        <v>0.54000000000000004</v>
      </c>
      <c r="I403" s="268"/>
      <c r="J403" s="267">
        <f>ROUND(I403*H403,0)</f>
        <v>0</v>
      </c>
      <c r="K403" s="265" t="s">
        <v>132</v>
      </c>
      <c r="L403" s="269"/>
      <c r="M403" s="270" t="s">
        <v>1</v>
      </c>
      <c r="N403" s="271" t="s">
        <v>39</v>
      </c>
      <c r="O403" s="91"/>
      <c r="P403" s="226">
        <f>O403*H403</f>
        <v>0</v>
      </c>
      <c r="Q403" s="226">
        <v>0.55000000000000004</v>
      </c>
      <c r="R403" s="226">
        <f>Q403*H403</f>
        <v>0.29700000000000004</v>
      </c>
      <c r="S403" s="226">
        <v>0</v>
      </c>
      <c r="T403" s="227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8" t="s">
        <v>315</v>
      </c>
      <c r="AT403" s="228" t="s">
        <v>171</v>
      </c>
      <c r="AU403" s="228" t="s">
        <v>83</v>
      </c>
      <c r="AY403" s="17" t="s">
        <v>126</v>
      </c>
      <c r="BE403" s="229">
        <f>IF(N403="základní",J403,0)</f>
        <v>0</v>
      </c>
      <c r="BF403" s="229">
        <f>IF(N403="snížená",J403,0)</f>
        <v>0</v>
      </c>
      <c r="BG403" s="229">
        <f>IF(N403="zákl. přenesená",J403,0)</f>
        <v>0</v>
      </c>
      <c r="BH403" s="229">
        <f>IF(N403="sníž. přenesená",J403,0)</f>
        <v>0</v>
      </c>
      <c r="BI403" s="229">
        <f>IF(N403="nulová",J403,0)</f>
        <v>0</v>
      </c>
      <c r="BJ403" s="17" t="s">
        <v>8</v>
      </c>
      <c r="BK403" s="229">
        <f>ROUND(I403*H403,0)</f>
        <v>0</v>
      </c>
      <c r="BL403" s="17" t="s">
        <v>219</v>
      </c>
      <c r="BM403" s="228" t="s">
        <v>1540</v>
      </c>
    </row>
    <row r="404" s="13" customFormat="1">
      <c r="A404" s="13"/>
      <c r="B404" s="230"/>
      <c r="C404" s="231"/>
      <c r="D404" s="232" t="s">
        <v>135</v>
      </c>
      <c r="E404" s="233" t="s">
        <v>1</v>
      </c>
      <c r="F404" s="234" t="s">
        <v>1541</v>
      </c>
      <c r="G404" s="231"/>
      <c r="H404" s="235">
        <v>0.54000000000000004</v>
      </c>
      <c r="I404" s="236"/>
      <c r="J404" s="231"/>
      <c r="K404" s="231"/>
      <c r="L404" s="237"/>
      <c r="M404" s="238"/>
      <c r="N404" s="239"/>
      <c r="O404" s="239"/>
      <c r="P404" s="239"/>
      <c r="Q404" s="239"/>
      <c r="R404" s="239"/>
      <c r="S404" s="239"/>
      <c r="T404" s="24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1" t="s">
        <v>135</v>
      </c>
      <c r="AU404" s="241" t="s">
        <v>83</v>
      </c>
      <c r="AV404" s="13" t="s">
        <v>83</v>
      </c>
      <c r="AW404" s="13" t="s">
        <v>31</v>
      </c>
      <c r="AX404" s="13" t="s">
        <v>8</v>
      </c>
      <c r="AY404" s="241" t="s">
        <v>126</v>
      </c>
    </row>
    <row r="405" s="2" customFormat="1" ht="24.15" customHeight="1">
      <c r="A405" s="38"/>
      <c r="B405" s="39"/>
      <c r="C405" s="218" t="s">
        <v>1542</v>
      </c>
      <c r="D405" s="218" t="s">
        <v>128</v>
      </c>
      <c r="E405" s="219" t="s">
        <v>1543</v>
      </c>
      <c r="F405" s="220" t="s">
        <v>1544</v>
      </c>
      <c r="G405" s="221" t="s">
        <v>139</v>
      </c>
      <c r="H405" s="222">
        <v>0.63</v>
      </c>
      <c r="I405" s="223"/>
      <c r="J405" s="222">
        <f>ROUND(I405*H405,0)</f>
        <v>0</v>
      </c>
      <c r="K405" s="220" t="s">
        <v>132</v>
      </c>
      <c r="L405" s="44"/>
      <c r="M405" s="224" t="s">
        <v>1</v>
      </c>
      <c r="N405" s="225" t="s">
        <v>39</v>
      </c>
      <c r="O405" s="91"/>
      <c r="P405" s="226">
        <f>O405*H405</f>
        <v>0</v>
      </c>
      <c r="Q405" s="226">
        <v>0.023369999999999998</v>
      </c>
      <c r="R405" s="226">
        <f>Q405*H405</f>
        <v>0.014723099999999999</v>
      </c>
      <c r="S405" s="226">
        <v>0</v>
      </c>
      <c r="T405" s="227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8" t="s">
        <v>219</v>
      </c>
      <c r="AT405" s="228" t="s">
        <v>128</v>
      </c>
      <c r="AU405" s="228" t="s">
        <v>83</v>
      </c>
      <c r="AY405" s="17" t="s">
        <v>126</v>
      </c>
      <c r="BE405" s="229">
        <f>IF(N405="základní",J405,0)</f>
        <v>0</v>
      </c>
      <c r="BF405" s="229">
        <f>IF(N405="snížená",J405,0)</f>
        <v>0</v>
      </c>
      <c r="BG405" s="229">
        <f>IF(N405="zákl. přenesená",J405,0)</f>
        <v>0</v>
      </c>
      <c r="BH405" s="229">
        <f>IF(N405="sníž. přenesená",J405,0)</f>
        <v>0</v>
      </c>
      <c r="BI405" s="229">
        <f>IF(N405="nulová",J405,0)</f>
        <v>0</v>
      </c>
      <c r="BJ405" s="17" t="s">
        <v>8</v>
      </c>
      <c r="BK405" s="229">
        <f>ROUND(I405*H405,0)</f>
        <v>0</v>
      </c>
      <c r="BL405" s="17" t="s">
        <v>219</v>
      </c>
      <c r="BM405" s="228" t="s">
        <v>1545</v>
      </c>
    </row>
    <row r="406" s="13" customFormat="1">
      <c r="A406" s="13"/>
      <c r="B406" s="230"/>
      <c r="C406" s="231"/>
      <c r="D406" s="232" t="s">
        <v>135</v>
      </c>
      <c r="E406" s="233" t="s">
        <v>1</v>
      </c>
      <c r="F406" s="234" t="s">
        <v>1546</v>
      </c>
      <c r="G406" s="231"/>
      <c r="H406" s="235">
        <v>0.63</v>
      </c>
      <c r="I406" s="236"/>
      <c r="J406" s="231"/>
      <c r="K406" s="231"/>
      <c r="L406" s="237"/>
      <c r="M406" s="238"/>
      <c r="N406" s="239"/>
      <c r="O406" s="239"/>
      <c r="P406" s="239"/>
      <c r="Q406" s="239"/>
      <c r="R406" s="239"/>
      <c r="S406" s="239"/>
      <c r="T406" s="24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1" t="s">
        <v>135</v>
      </c>
      <c r="AU406" s="241" t="s">
        <v>83</v>
      </c>
      <c r="AV406" s="13" t="s">
        <v>83</v>
      </c>
      <c r="AW406" s="13" t="s">
        <v>31</v>
      </c>
      <c r="AX406" s="13" t="s">
        <v>8</v>
      </c>
      <c r="AY406" s="241" t="s">
        <v>126</v>
      </c>
    </row>
    <row r="407" s="2" customFormat="1" ht="24.15" customHeight="1">
      <c r="A407" s="38"/>
      <c r="B407" s="39"/>
      <c r="C407" s="218" t="s">
        <v>1547</v>
      </c>
      <c r="D407" s="218" t="s">
        <v>128</v>
      </c>
      <c r="E407" s="219" t="s">
        <v>1548</v>
      </c>
      <c r="F407" s="220" t="s">
        <v>1549</v>
      </c>
      <c r="G407" s="221" t="s">
        <v>216</v>
      </c>
      <c r="H407" s="222">
        <v>0.37</v>
      </c>
      <c r="I407" s="223"/>
      <c r="J407" s="222">
        <f>ROUND(I407*H407,0)</f>
        <v>0</v>
      </c>
      <c r="K407" s="220" t="s">
        <v>132</v>
      </c>
      <c r="L407" s="44"/>
      <c r="M407" s="224" t="s">
        <v>1</v>
      </c>
      <c r="N407" s="225" t="s">
        <v>39</v>
      </c>
      <c r="O407" s="91"/>
      <c r="P407" s="226">
        <f>O407*H407</f>
        <v>0</v>
      </c>
      <c r="Q407" s="226">
        <v>0</v>
      </c>
      <c r="R407" s="226">
        <f>Q407*H407</f>
        <v>0</v>
      </c>
      <c r="S407" s="226">
        <v>0</v>
      </c>
      <c r="T407" s="227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8" t="s">
        <v>219</v>
      </c>
      <c r="AT407" s="228" t="s">
        <v>128</v>
      </c>
      <c r="AU407" s="228" t="s">
        <v>83</v>
      </c>
      <c r="AY407" s="17" t="s">
        <v>126</v>
      </c>
      <c r="BE407" s="229">
        <f>IF(N407="základní",J407,0)</f>
        <v>0</v>
      </c>
      <c r="BF407" s="229">
        <f>IF(N407="snížená",J407,0)</f>
        <v>0</v>
      </c>
      <c r="BG407" s="229">
        <f>IF(N407="zákl. přenesená",J407,0)</f>
        <v>0</v>
      </c>
      <c r="BH407" s="229">
        <f>IF(N407="sníž. přenesená",J407,0)</f>
        <v>0</v>
      </c>
      <c r="BI407" s="229">
        <f>IF(N407="nulová",J407,0)</f>
        <v>0</v>
      </c>
      <c r="BJ407" s="17" t="s">
        <v>8</v>
      </c>
      <c r="BK407" s="229">
        <f>ROUND(I407*H407,0)</f>
        <v>0</v>
      </c>
      <c r="BL407" s="17" t="s">
        <v>219</v>
      </c>
      <c r="BM407" s="228" t="s">
        <v>1550</v>
      </c>
    </row>
    <row r="408" s="12" customFormat="1" ht="22.8" customHeight="1">
      <c r="A408" s="12"/>
      <c r="B408" s="202"/>
      <c r="C408" s="203"/>
      <c r="D408" s="204" t="s">
        <v>73</v>
      </c>
      <c r="E408" s="216" t="s">
        <v>1551</v>
      </c>
      <c r="F408" s="216" t="s">
        <v>1552</v>
      </c>
      <c r="G408" s="203"/>
      <c r="H408" s="203"/>
      <c r="I408" s="206"/>
      <c r="J408" s="217">
        <f>BK408</f>
        <v>0</v>
      </c>
      <c r="K408" s="203"/>
      <c r="L408" s="208"/>
      <c r="M408" s="209"/>
      <c r="N408" s="210"/>
      <c r="O408" s="210"/>
      <c r="P408" s="211">
        <f>SUM(P409:P413)</f>
        <v>0</v>
      </c>
      <c r="Q408" s="210"/>
      <c r="R408" s="211">
        <f>SUM(R409:R413)</f>
        <v>0.252</v>
      </c>
      <c r="S408" s="210"/>
      <c r="T408" s="212">
        <f>SUM(T409:T413)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13" t="s">
        <v>83</v>
      </c>
      <c r="AT408" s="214" t="s">
        <v>73</v>
      </c>
      <c r="AU408" s="214" t="s">
        <v>8</v>
      </c>
      <c r="AY408" s="213" t="s">
        <v>126</v>
      </c>
      <c r="BK408" s="215">
        <f>SUM(BK409:BK413)</f>
        <v>0</v>
      </c>
    </row>
    <row r="409" s="2" customFormat="1" ht="24.15" customHeight="1">
      <c r="A409" s="38"/>
      <c r="B409" s="39"/>
      <c r="C409" s="218" t="s">
        <v>1553</v>
      </c>
      <c r="D409" s="218" t="s">
        <v>128</v>
      </c>
      <c r="E409" s="219" t="s">
        <v>1554</v>
      </c>
      <c r="F409" s="220" t="s">
        <v>1555</v>
      </c>
      <c r="G409" s="221" t="s">
        <v>131</v>
      </c>
      <c r="H409" s="222">
        <v>25.199999999999999</v>
      </c>
      <c r="I409" s="223"/>
      <c r="J409" s="222">
        <f>ROUND(I409*H409,0)</f>
        <v>0</v>
      </c>
      <c r="K409" s="220" t="s">
        <v>132</v>
      </c>
      <c r="L409" s="44"/>
      <c r="M409" s="224" t="s">
        <v>1</v>
      </c>
      <c r="N409" s="225" t="s">
        <v>39</v>
      </c>
      <c r="O409" s="91"/>
      <c r="P409" s="226">
        <f>O409*H409</f>
        <v>0</v>
      </c>
      <c r="Q409" s="226">
        <v>0</v>
      </c>
      <c r="R409" s="226">
        <f>Q409*H409</f>
        <v>0</v>
      </c>
      <c r="S409" s="226">
        <v>0</v>
      </c>
      <c r="T409" s="227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8" t="s">
        <v>219</v>
      </c>
      <c r="AT409" s="228" t="s">
        <v>128</v>
      </c>
      <c r="AU409" s="228" t="s">
        <v>83</v>
      </c>
      <c r="AY409" s="17" t="s">
        <v>126</v>
      </c>
      <c r="BE409" s="229">
        <f>IF(N409="základní",J409,0)</f>
        <v>0</v>
      </c>
      <c r="BF409" s="229">
        <f>IF(N409="snížená",J409,0)</f>
        <v>0</v>
      </c>
      <c r="BG409" s="229">
        <f>IF(N409="zákl. přenesená",J409,0)</f>
        <v>0</v>
      </c>
      <c r="BH409" s="229">
        <f>IF(N409="sníž. přenesená",J409,0)</f>
        <v>0</v>
      </c>
      <c r="BI409" s="229">
        <f>IF(N409="nulová",J409,0)</f>
        <v>0</v>
      </c>
      <c r="BJ409" s="17" t="s">
        <v>8</v>
      </c>
      <c r="BK409" s="229">
        <f>ROUND(I409*H409,0)</f>
        <v>0</v>
      </c>
      <c r="BL409" s="17" t="s">
        <v>219</v>
      </c>
      <c r="BM409" s="228" t="s">
        <v>1556</v>
      </c>
    </row>
    <row r="410" s="13" customFormat="1">
      <c r="A410" s="13"/>
      <c r="B410" s="230"/>
      <c r="C410" s="231"/>
      <c r="D410" s="232" t="s">
        <v>135</v>
      </c>
      <c r="E410" s="233" t="s">
        <v>1</v>
      </c>
      <c r="F410" s="234" t="s">
        <v>1557</v>
      </c>
      <c r="G410" s="231"/>
      <c r="H410" s="235">
        <v>25.199999999999999</v>
      </c>
      <c r="I410" s="236"/>
      <c r="J410" s="231"/>
      <c r="K410" s="231"/>
      <c r="L410" s="237"/>
      <c r="M410" s="238"/>
      <c r="N410" s="239"/>
      <c r="O410" s="239"/>
      <c r="P410" s="239"/>
      <c r="Q410" s="239"/>
      <c r="R410" s="239"/>
      <c r="S410" s="239"/>
      <c r="T410" s="24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1" t="s">
        <v>135</v>
      </c>
      <c r="AU410" s="241" t="s">
        <v>83</v>
      </c>
      <c r="AV410" s="13" t="s">
        <v>83</v>
      </c>
      <c r="AW410" s="13" t="s">
        <v>31</v>
      </c>
      <c r="AX410" s="13" t="s">
        <v>8</v>
      </c>
      <c r="AY410" s="241" t="s">
        <v>126</v>
      </c>
    </row>
    <row r="411" s="2" customFormat="1" ht="24.15" customHeight="1">
      <c r="A411" s="38"/>
      <c r="B411" s="39"/>
      <c r="C411" s="263" t="s">
        <v>1558</v>
      </c>
      <c r="D411" s="263" t="s">
        <v>171</v>
      </c>
      <c r="E411" s="264" t="s">
        <v>1559</v>
      </c>
      <c r="F411" s="265" t="s">
        <v>1560</v>
      </c>
      <c r="G411" s="266" t="s">
        <v>131</v>
      </c>
      <c r="H411" s="267">
        <v>25.199999999999999</v>
      </c>
      <c r="I411" s="268"/>
      <c r="J411" s="267">
        <f>ROUND(I411*H411,0)</f>
        <v>0</v>
      </c>
      <c r="K411" s="265" t="s">
        <v>132</v>
      </c>
      <c r="L411" s="269"/>
      <c r="M411" s="270" t="s">
        <v>1</v>
      </c>
      <c r="N411" s="271" t="s">
        <v>39</v>
      </c>
      <c r="O411" s="91"/>
      <c r="P411" s="226">
        <f>O411*H411</f>
        <v>0</v>
      </c>
      <c r="Q411" s="226">
        <v>0.01</v>
      </c>
      <c r="R411" s="226">
        <f>Q411*H411</f>
        <v>0.252</v>
      </c>
      <c r="S411" s="226">
        <v>0</v>
      </c>
      <c r="T411" s="227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8" t="s">
        <v>315</v>
      </c>
      <c r="AT411" s="228" t="s">
        <v>171</v>
      </c>
      <c r="AU411" s="228" t="s">
        <v>83</v>
      </c>
      <c r="AY411" s="17" t="s">
        <v>126</v>
      </c>
      <c r="BE411" s="229">
        <f>IF(N411="základní",J411,0)</f>
        <v>0</v>
      </c>
      <c r="BF411" s="229">
        <f>IF(N411="snížená",J411,0)</f>
        <v>0</v>
      </c>
      <c r="BG411" s="229">
        <f>IF(N411="zákl. přenesená",J411,0)</f>
        <v>0</v>
      </c>
      <c r="BH411" s="229">
        <f>IF(N411="sníž. přenesená",J411,0)</f>
        <v>0</v>
      </c>
      <c r="BI411" s="229">
        <f>IF(N411="nulová",J411,0)</f>
        <v>0</v>
      </c>
      <c r="BJ411" s="17" t="s">
        <v>8</v>
      </c>
      <c r="BK411" s="229">
        <f>ROUND(I411*H411,0)</f>
        <v>0</v>
      </c>
      <c r="BL411" s="17" t="s">
        <v>219</v>
      </c>
      <c r="BM411" s="228" t="s">
        <v>1561</v>
      </c>
    </row>
    <row r="412" s="13" customFormat="1">
      <c r="A412" s="13"/>
      <c r="B412" s="230"/>
      <c r="C412" s="231"/>
      <c r="D412" s="232" t="s">
        <v>135</v>
      </c>
      <c r="E412" s="233" t="s">
        <v>1</v>
      </c>
      <c r="F412" s="234" t="s">
        <v>1562</v>
      </c>
      <c r="G412" s="231"/>
      <c r="H412" s="235">
        <v>25.199999999999999</v>
      </c>
      <c r="I412" s="236"/>
      <c r="J412" s="231"/>
      <c r="K412" s="231"/>
      <c r="L412" s="237"/>
      <c r="M412" s="238"/>
      <c r="N412" s="239"/>
      <c r="O412" s="239"/>
      <c r="P412" s="239"/>
      <c r="Q412" s="239"/>
      <c r="R412" s="239"/>
      <c r="S412" s="239"/>
      <c r="T412" s="24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1" t="s">
        <v>135</v>
      </c>
      <c r="AU412" s="241" t="s">
        <v>83</v>
      </c>
      <c r="AV412" s="13" t="s">
        <v>83</v>
      </c>
      <c r="AW412" s="13" t="s">
        <v>31</v>
      </c>
      <c r="AX412" s="13" t="s">
        <v>8</v>
      </c>
      <c r="AY412" s="241" t="s">
        <v>126</v>
      </c>
    </row>
    <row r="413" s="2" customFormat="1" ht="24.15" customHeight="1">
      <c r="A413" s="38"/>
      <c r="B413" s="39"/>
      <c r="C413" s="218" t="s">
        <v>1563</v>
      </c>
      <c r="D413" s="218" t="s">
        <v>128</v>
      </c>
      <c r="E413" s="219" t="s">
        <v>1564</v>
      </c>
      <c r="F413" s="220" t="s">
        <v>1565</v>
      </c>
      <c r="G413" s="221" t="s">
        <v>216</v>
      </c>
      <c r="H413" s="222">
        <v>0.25</v>
      </c>
      <c r="I413" s="223"/>
      <c r="J413" s="222">
        <f>ROUND(I413*H413,0)</f>
        <v>0</v>
      </c>
      <c r="K413" s="220" t="s">
        <v>132</v>
      </c>
      <c r="L413" s="44"/>
      <c r="M413" s="224" t="s">
        <v>1</v>
      </c>
      <c r="N413" s="225" t="s">
        <v>39</v>
      </c>
      <c r="O413" s="91"/>
      <c r="P413" s="226">
        <f>O413*H413</f>
        <v>0</v>
      </c>
      <c r="Q413" s="226">
        <v>0</v>
      </c>
      <c r="R413" s="226">
        <f>Q413*H413</f>
        <v>0</v>
      </c>
      <c r="S413" s="226">
        <v>0</v>
      </c>
      <c r="T413" s="227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8" t="s">
        <v>219</v>
      </c>
      <c r="AT413" s="228" t="s">
        <v>128</v>
      </c>
      <c r="AU413" s="228" t="s">
        <v>83</v>
      </c>
      <c r="AY413" s="17" t="s">
        <v>126</v>
      </c>
      <c r="BE413" s="229">
        <f>IF(N413="základní",J413,0)</f>
        <v>0</v>
      </c>
      <c r="BF413" s="229">
        <f>IF(N413="snížená",J413,0)</f>
        <v>0</v>
      </c>
      <c r="BG413" s="229">
        <f>IF(N413="zákl. přenesená",J413,0)</f>
        <v>0</v>
      </c>
      <c r="BH413" s="229">
        <f>IF(N413="sníž. přenesená",J413,0)</f>
        <v>0</v>
      </c>
      <c r="BI413" s="229">
        <f>IF(N413="nulová",J413,0)</f>
        <v>0</v>
      </c>
      <c r="BJ413" s="17" t="s">
        <v>8</v>
      </c>
      <c r="BK413" s="229">
        <f>ROUND(I413*H413,0)</f>
        <v>0</v>
      </c>
      <c r="BL413" s="17" t="s">
        <v>219</v>
      </c>
      <c r="BM413" s="228" t="s">
        <v>1566</v>
      </c>
    </row>
    <row r="414" s="12" customFormat="1" ht="22.8" customHeight="1">
      <c r="A414" s="12"/>
      <c r="B414" s="202"/>
      <c r="C414" s="203"/>
      <c r="D414" s="204" t="s">
        <v>73</v>
      </c>
      <c r="E414" s="216" t="s">
        <v>1567</v>
      </c>
      <c r="F414" s="216" t="s">
        <v>1568</v>
      </c>
      <c r="G414" s="203"/>
      <c r="H414" s="203"/>
      <c r="I414" s="206"/>
      <c r="J414" s="217">
        <f>BK414</f>
        <v>0</v>
      </c>
      <c r="K414" s="203"/>
      <c r="L414" s="208"/>
      <c r="M414" s="209"/>
      <c r="N414" s="210"/>
      <c r="O414" s="210"/>
      <c r="P414" s="211">
        <f>SUM(P415:P427)</f>
        <v>0</v>
      </c>
      <c r="Q414" s="210"/>
      <c r="R414" s="211">
        <f>SUM(R415:R427)</f>
        <v>0.16963</v>
      </c>
      <c r="S414" s="210"/>
      <c r="T414" s="212">
        <f>SUM(T415:T427)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13" t="s">
        <v>83</v>
      </c>
      <c r="AT414" s="214" t="s">
        <v>73</v>
      </c>
      <c r="AU414" s="214" t="s">
        <v>8</v>
      </c>
      <c r="AY414" s="213" t="s">
        <v>126</v>
      </c>
      <c r="BK414" s="215">
        <f>SUM(BK415:BK427)</f>
        <v>0</v>
      </c>
    </row>
    <row r="415" s="2" customFormat="1" ht="16.5" customHeight="1">
      <c r="A415" s="38"/>
      <c r="B415" s="39"/>
      <c r="C415" s="218" t="s">
        <v>1569</v>
      </c>
      <c r="D415" s="218" t="s">
        <v>128</v>
      </c>
      <c r="E415" s="219" t="s">
        <v>1570</v>
      </c>
      <c r="F415" s="220" t="s">
        <v>1571</v>
      </c>
      <c r="G415" s="221" t="s">
        <v>131</v>
      </c>
      <c r="H415" s="222">
        <v>11</v>
      </c>
      <c r="I415" s="223"/>
      <c r="J415" s="222">
        <f>ROUND(I415*H415,0)</f>
        <v>0</v>
      </c>
      <c r="K415" s="220" t="s">
        <v>132</v>
      </c>
      <c r="L415" s="44"/>
      <c r="M415" s="224" t="s">
        <v>1</v>
      </c>
      <c r="N415" s="225" t="s">
        <v>39</v>
      </c>
      <c r="O415" s="91"/>
      <c r="P415" s="226">
        <f>O415*H415</f>
        <v>0</v>
      </c>
      <c r="Q415" s="226">
        <v>0</v>
      </c>
      <c r="R415" s="226">
        <f>Q415*H415</f>
        <v>0</v>
      </c>
      <c r="S415" s="226">
        <v>0</v>
      </c>
      <c r="T415" s="227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8" t="s">
        <v>219</v>
      </c>
      <c r="AT415" s="228" t="s">
        <v>128</v>
      </c>
      <c r="AU415" s="228" t="s">
        <v>83</v>
      </c>
      <c r="AY415" s="17" t="s">
        <v>126</v>
      </c>
      <c r="BE415" s="229">
        <f>IF(N415="základní",J415,0)</f>
        <v>0</v>
      </c>
      <c r="BF415" s="229">
        <f>IF(N415="snížená",J415,0)</f>
        <v>0</v>
      </c>
      <c r="BG415" s="229">
        <f>IF(N415="zákl. přenesená",J415,0)</f>
        <v>0</v>
      </c>
      <c r="BH415" s="229">
        <f>IF(N415="sníž. přenesená",J415,0)</f>
        <v>0</v>
      </c>
      <c r="BI415" s="229">
        <f>IF(N415="nulová",J415,0)</f>
        <v>0</v>
      </c>
      <c r="BJ415" s="17" t="s">
        <v>8</v>
      </c>
      <c r="BK415" s="229">
        <f>ROUND(I415*H415,0)</f>
        <v>0</v>
      </c>
      <c r="BL415" s="17" t="s">
        <v>219</v>
      </c>
      <c r="BM415" s="228" t="s">
        <v>1572</v>
      </c>
    </row>
    <row r="416" s="13" customFormat="1">
      <c r="A416" s="13"/>
      <c r="B416" s="230"/>
      <c r="C416" s="231"/>
      <c r="D416" s="232" t="s">
        <v>135</v>
      </c>
      <c r="E416" s="233" t="s">
        <v>1</v>
      </c>
      <c r="F416" s="234" t="s">
        <v>1573</v>
      </c>
      <c r="G416" s="231"/>
      <c r="H416" s="235">
        <v>11</v>
      </c>
      <c r="I416" s="236"/>
      <c r="J416" s="231"/>
      <c r="K416" s="231"/>
      <c r="L416" s="237"/>
      <c r="M416" s="238"/>
      <c r="N416" s="239"/>
      <c r="O416" s="239"/>
      <c r="P416" s="239"/>
      <c r="Q416" s="239"/>
      <c r="R416" s="239"/>
      <c r="S416" s="239"/>
      <c r="T416" s="24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1" t="s">
        <v>135</v>
      </c>
      <c r="AU416" s="241" t="s">
        <v>83</v>
      </c>
      <c r="AV416" s="13" t="s">
        <v>83</v>
      </c>
      <c r="AW416" s="13" t="s">
        <v>31</v>
      </c>
      <c r="AX416" s="13" t="s">
        <v>8</v>
      </c>
      <c r="AY416" s="241" t="s">
        <v>126</v>
      </c>
    </row>
    <row r="417" s="2" customFormat="1" ht="21.75" customHeight="1">
      <c r="A417" s="38"/>
      <c r="B417" s="39"/>
      <c r="C417" s="218" t="s">
        <v>1574</v>
      </c>
      <c r="D417" s="218" t="s">
        <v>128</v>
      </c>
      <c r="E417" s="219" t="s">
        <v>1575</v>
      </c>
      <c r="F417" s="220" t="s">
        <v>1576</v>
      </c>
      <c r="G417" s="221" t="s">
        <v>179</v>
      </c>
      <c r="H417" s="222">
        <v>21</v>
      </c>
      <c r="I417" s="223"/>
      <c r="J417" s="222">
        <f>ROUND(I417*H417,0)</f>
        <v>0</v>
      </c>
      <c r="K417" s="220" t="s">
        <v>132</v>
      </c>
      <c r="L417" s="44"/>
      <c r="M417" s="224" t="s">
        <v>1</v>
      </c>
      <c r="N417" s="225" t="s">
        <v>39</v>
      </c>
      <c r="O417" s="91"/>
      <c r="P417" s="226">
        <f>O417*H417</f>
        <v>0</v>
      </c>
      <c r="Q417" s="226">
        <v>0</v>
      </c>
      <c r="R417" s="226">
        <f>Q417*H417</f>
        <v>0</v>
      </c>
      <c r="S417" s="226">
        <v>0</v>
      </c>
      <c r="T417" s="227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8" t="s">
        <v>219</v>
      </c>
      <c r="AT417" s="228" t="s">
        <v>128</v>
      </c>
      <c r="AU417" s="228" t="s">
        <v>83</v>
      </c>
      <c r="AY417" s="17" t="s">
        <v>126</v>
      </c>
      <c r="BE417" s="229">
        <f>IF(N417="základní",J417,0)</f>
        <v>0</v>
      </c>
      <c r="BF417" s="229">
        <f>IF(N417="snížená",J417,0)</f>
        <v>0</v>
      </c>
      <c r="BG417" s="229">
        <f>IF(N417="zákl. přenesená",J417,0)</f>
        <v>0</v>
      </c>
      <c r="BH417" s="229">
        <f>IF(N417="sníž. přenesená",J417,0)</f>
        <v>0</v>
      </c>
      <c r="BI417" s="229">
        <f>IF(N417="nulová",J417,0)</f>
        <v>0</v>
      </c>
      <c r="BJ417" s="17" t="s">
        <v>8</v>
      </c>
      <c r="BK417" s="229">
        <f>ROUND(I417*H417,0)</f>
        <v>0</v>
      </c>
      <c r="BL417" s="17" t="s">
        <v>219</v>
      </c>
      <c r="BM417" s="228" t="s">
        <v>1577</v>
      </c>
    </row>
    <row r="418" s="13" customFormat="1">
      <c r="A418" s="13"/>
      <c r="B418" s="230"/>
      <c r="C418" s="231"/>
      <c r="D418" s="232" t="s">
        <v>135</v>
      </c>
      <c r="E418" s="233" t="s">
        <v>1</v>
      </c>
      <c r="F418" s="234" t="s">
        <v>1578</v>
      </c>
      <c r="G418" s="231"/>
      <c r="H418" s="235">
        <v>21</v>
      </c>
      <c r="I418" s="236"/>
      <c r="J418" s="231"/>
      <c r="K418" s="231"/>
      <c r="L418" s="237"/>
      <c r="M418" s="238"/>
      <c r="N418" s="239"/>
      <c r="O418" s="239"/>
      <c r="P418" s="239"/>
      <c r="Q418" s="239"/>
      <c r="R418" s="239"/>
      <c r="S418" s="239"/>
      <c r="T418" s="24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1" t="s">
        <v>135</v>
      </c>
      <c r="AU418" s="241" t="s">
        <v>83</v>
      </c>
      <c r="AV418" s="13" t="s">
        <v>83</v>
      </c>
      <c r="AW418" s="13" t="s">
        <v>31</v>
      </c>
      <c r="AX418" s="13" t="s">
        <v>8</v>
      </c>
      <c r="AY418" s="241" t="s">
        <v>126</v>
      </c>
    </row>
    <row r="419" s="2" customFormat="1" ht="33" customHeight="1">
      <c r="A419" s="38"/>
      <c r="B419" s="39"/>
      <c r="C419" s="263" t="s">
        <v>1579</v>
      </c>
      <c r="D419" s="263" t="s">
        <v>171</v>
      </c>
      <c r="E419" s="264" t="s">
        <v>1580</v>
      </c>
      <c r="F419" s="265" t="s">
        <v>1581</v>
      </c>
      <c r="G419" s="266" t="s">
        <v>179</v>
      </c>
      <c r="H419" s="267">
        <v>21.600000000000001</v>
      </c>
      <c r="I419" s="268"/>
      <c r="J419" s="267">
        <f>ROUND(I419*H419,0)</f>
        <v>0</v>
      </c>
      <c r="K419" s="265" t="s">
        <v>132</v>
      </c>
      <c r="L419" s="269"/>
      <c r="M419" s="270" t="s">
        <v>1</v>
      </c>
      <c r="N419" s="271" t="s">
        <v>39</v>
      </c>
      <c r="O419" s="91"/>
      <c r="P419" s="226">
        <f>O419*H419</f>
        <v>0</v>
      </c>
      <c r="Q419" s="226">
        <v>0.00050000000000000001</v>
      </c>
      <c r="R419" s="226">
        <f>Q419*H419</f>
        <v>0.010800000000000001</v>
      </c>
      <c r="S419" s="226">
        <v>0</v>
      </c>
      <c r="T419" s="227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8" t="s">
        <v>315</v>
      </c>
      <c r="AT419" s="228" t="s">
        <v>171</v>
      </c>
      <c r="AU419" s="228" t="s">
        <v>83</v>
      </c>
      <c r="AY419" s="17" t="s">
        <v>126</v>
      </c>
      <c r="BE419" s="229">
        <f>IF(N419="základní",J419,0)</f>
        <v>0</v>
      </c>
      <c r="BF419" s="229">
        <f>IF(N419="snížená",J419,0)</f>
        <v>0</v>
      </c>
      <c r="BG419" s="229">
        <f>IF(N419="zákl. přenesená",J419,0)</f>
        <v>0</v>
      </c>
      <c r="BH419" s="229">
        <f>IF(N419="sníž. přenesená",J419,0)</f>
        <v>0</v>
      </c>
      <c r="BI419" s="229">
        <f>IF(N419="nulová",J419,0)</f>
        <v>0</v>
      </c>
      <c r="BJ419" s="17" t="s">
        <v>8</v>
      </c>
      <c r="BK419" s="229">
        <f>ROUND(I419*H419,0)</f>
        <v>0</v>
      </c>
      <c r="BL419" s="17" t="s">
        <v>219</v>
      </c>
      <c r="BM419" s="228" t="s">
        <v>1582</v>
      </c>
    </row>
    <row r="420" s="13" customFormat="1">
      <c r="A420" s="13"/>
      <c r="B420" s="230"/>
      <c r="C420" s="231"/>
      <c r="D420" s="232" t="s">
        <v>135</v>
      </c>
      <c r="E420" s="233" t="s">
        <v>1</v>
      </c>
      <c r="F420" s="234" t="s">
        <v>1583</v>
      </c>
      <c r="G420" s="231"/>
      <c r="H420" s="235">
        <v>21.600000000000001</v>
      </c>
      <c r="I420" s="236"/>
      <c r="J420" s="231"/>
      <c r="K420" s="231"/>
      <c r="L420" s="237"/>
      <c r="M420" s="238"/>
      <c r="N420" s="239"/>
      <c r="O420" s="239"/>
      <c r="P420" s="239"/>
      <c r="Q420" s="239"/>
      <c r="R420" s="239"/>
      <c r="S420" s="239"/>
      <c r="T420" s="24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1" t="s">
        <v>135</v>
      </c>
      <c r="AU420" s="241" t="s">
        <v>83</v>
      </c>
      <c r="AV420" s="13" t="s">
        <v>83</v>
      </c>
      <c r="AW420" s="13" t="s">
        <v>31</v>
      </c>
      <c r="AX420" s="13" t="s">
        <v>8</v>
      </c>
      <c r="AY420" s="241" t="s">
        <v>126</v>
      </c>
    </row>
    <row r="421" s="2" customFormat="1" ht="21.75" customHeight="1">
      <c r="A421" s="38"/>
      <c r="B421" s="39"/>
      <c r="C421" s="218" t="s">
        <v>1584</v>
      </c>
      <c r="D421" s="218" t="s">
        <v>128</v>
      </c>
      <c r="E421" s="219" t="s">
        <v>1585</v>
      </c>
      <c r="F421" s="220" t="s">
        <v>1586</v>
      </c>
      <c r="G421" s="221" t="s">
        <v>131</v>
      </c>
      <c r="H421" s="222">
        <v>11</v>
      </c>
      <c r="I421" s="223"/>
      <c r="J421" s="222">
        <f>ROUND(I421*H421,0)</f>
        <v>0</v>
      </c>
      <c r="K421" s="220" t="s">
        <v>132</v>
      </c>
      <c r="L421" s="44"/>
      <c r="M421" s="224" t="s">
        <v>1</v>
      </c>
      <c r="N421" s="225" t="s">
        <v>39</v>
      </c>
      <c r="O421" s="91"/>
      <c r="P421" s="226">
        <f>O421*H421</f>
        <v>0</v>
      </c>
      <c r="Q421" s="226">
        <v>0.00182</v>
      </c>
      <c r="R421" s="226">
        <f>Q421*H421</f>
        <v>0.02002</v>
      </c>
      <c r="S421" s="226">
        <v>0</v>
      </c>
      <c r="T421" s="227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8" t="s">
        <v>219</v>
      </c>
      <c r="AT421" s="228" t="s">
        <v>128</v>
      </c>
      <c r="AU421" s="228" t="s">
        <v>83</v>
      </c>
      <c r="AY421" s="17" t="s">
        <v>126</v>
      </c>
      <c r="BE421" s="229">
        <f>IF(N421="základní",J421,0)</f>
        <v>0</v>
      </c>
      <c r="BF421" s="229">
        <f>IF(N421="snížená",J421,0)</f>
        <v>0</v>
      </c>
      <c r="BG421" s="229">
        <f>IF(N421="zákl. přenesená",J421,0)</f>
        <v>0</v>
      </c>
      <c r="BH421" s="229">
        <f>IF(N421="sníž. přenesená",J421,0)</f>
        <v>0</v>
      </c>
      <c r="BI421" s="229">
        <f>IF(N421="nulová",J421,0)</f>
        <v>0</v>
      </c>
      <c r="BJ421" s="17" t="s">
        <v>8</v>
      </c>
      <c r="BK421" s="229">
        <f>ROUND(I421*H421,0)</f>
        <v>0</v>
      </c>
      <c r="BL421" s="17" t="s">
        <v>219</v>
      </c>
      <c r="BM421" s="228" t="s">
        <v>1587</v>
      </c>
    </row>
    <row r="422" s="13" customFormat="1">
      <c r="A422" s="13"/>
      <c r="B422" s="230"/>
      <c r="C422" s="231"/>
      <c r="D422" s="232" t="s">
        <v>135</v>
      </c>
      <c r="E422" s="233" t="s">
        <v>1</v>
      </c>
      <c r="F422" s="234" t="s">
        <v>1588</v>
      </c>
      <c r="G422" s="231"/>
      <c r="H422" s="235">
        <v>11</v>
      </c>
      <c r="I422" s="236"/>
      <c r="J422" s="231"/>
      <c r="K422" s="231"/>
      <c r="L422" s="237"/>
      <c r="M422" s="238"/>
      <c r="N422" s="239"/>
      <c r="O422" s="239"/>
      <c r="P422" s="239"/>
      <c r="Q422" s="239"/>
      <c r="R422" s="239"/>
      <c r="S422" s="239"/>
      <c r="T422" s="24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1" t="s">
        <v>135</v>
      </c>
      <c r="AU422" s="241" t="s">
        <v>83</v>
      </c>
      <c r="AV422" s="13" t="s">
        <v>83</v>
      </c>
      <c r="AW422" s="13" t="s">
        <v>31</v>
      </c>
      <c r="AX422" s="13" t="s">
        <v>8</v>
      </c>
      <c r="AY422" s="241" t="s">
        <v>126</v>
      </c>
    </row>
    <row r="423" s="2" customFormat="1" ht="33" customHeight="1">
      <c r="A423" s="38"/>
      <c r="B423" s="39"/>
      <c r="C423" s="218" t="s">
        <v>1589</v>
      </c>
      <c r="D423" s="218" t="s">
        <v>128</v>
      </c>
      <c r="E423" s="219" t="s">
        <v>1590</v>
      </c>
      <c r="F423" s="220" t="s">
        <v>1591</v>
      </c>
      <c r="G423" s="221" t="s">
        <v>179</v>
      </c>
      <c r="H423" s="222">
        <v>21</v>
      </c>
      <c r="I423" s="223"/>
      <c r="J423" s="222">
        <f>ROUND(I423*H423,0)</f>
        <v>0</v>
      </c>
      <c r="K423" s="220" t="s">
        <v>132</v>
      </c>
      <c r="L423" s="44"/>
      <c r="M423" s="224" t="s">
        <v>1</v>
      </c>
      <c r="N423" s="225" t="s">
        <v>39</v>
      </c>
      <c r="O423" s="91"/>
      <c r="P423" s="226">
        <f>O423*H423</f>
        <v>0</v>
      </c>
      <c r="Q423" s="226">
        <v>0.0066100000000000004</v>
      </c>
      <c r="R423" s="226">
        <f>Q423*H423</f>
        <v>0.13881000000000002</v>
      </c>
      <c r="S423" s="226">
        <v>0</v>
      </c>
      <c r="T423" s="227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8" t="s">
        <v>219</v>
      </c>
      <c r="AT423" s="228" t="s">
        <v>128</v>
      </c>
      <c r="AU423" s="228" t="s">
        <v>83</v>
      </c>
      <c r="AY423" s="17" t="s">
        <v>126</v>
      </c>
      <c r="BE423" s="229">
        <f>IF(N423="základní",J423,0)</f>
        <v>0</v>
      </c>
      <c r="BF423" s="229">
        <f>IF(N423="snížená",J423,0)</f>
        <v>0</v>
      </c>
      <c r="BG423" s="229">
        <f>IF(N423="zákl. přenesená",J423,0)</f>
        <v>0</v>
      </c>
      <c r="BH423" s="229">
        <f>IF(N423="sníž. přenesená",J423,0)</f>
        <v>0</v>
      </c>
      <c r="BI423" s="229">
        <f>IF(N423="nulová",J423,0)</f>
        <v>0</v>
      </c>
      <c r="BJ423" s="17" t="s">
        <v>8</v>
      </c>
      <c r="BK423" s="229">
        <f>ROUND(I423*H423,0)</f>
        <v>0</v>
      </c>
      <c r="BL423" s="17" t="s">
        <v>219</v>
      </c>
      <c r="BM423" s="228" t="s">
        <v>1592</v>
      </c>
    </row>
    <row r="424" s="13" customFormat="1">
      <c r="A424" s="13"/>
      <c r="B424" s="230"/>
      <c r="C424" s="231"/>
      <c r="D424" s="232" t="s">
        <v>135</v>
      </c>
      <c r="E424" s="233" t="s">
        <v>1</v>
      </c>
      <c r="F424" s="234" t="s">
        <v>1593</v>
      </c>
      <c r="G424" s="231"/>
      <c r="H424" s="235">
        <v>18</v>
      </c>
      <c r="I424" s="236"/>
      <c r="J424" s="231"/>
      <c r="K424" s="231"/>
      <c r="L424" s="237"/>
      <c r="M424" s="238"/>
      <c r="N424" s="239"/>
      <c r="O424" s="239"/>
      <c r="P424" s="239"/>
      <c r="Q424" s="239"/>
      <c r="R424" s="239"/>
      <c r="S424" s="239"/>
      <c r="T424" s="24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1" t="s">
        <v>135</v>
      </c>
      <c r="AU424" s="241" t="s">
        <v>83</v>
      </c>
      <c r="AV424" s="13" t="s">
        <v>83</v>
      </c>
      <c r="AW424" s="13" t="s">
        <v>31</v>
      </c>
      <c r="AX424" s="13" t="s">
        <v>74</v>
      </c>
      <c r="AY424" s="241" t="s">
        <v>126</v>
      </c>
    </row>
    <row r="425" s="13" customFormat="1">
      <c r="A425" s="13"/>
      <c r="B425" s="230"/>
      <c r="C425" s="231"/>
      <c r="D425" s="232" t="s">
        <v>135</v>
      </c>
      <c r="E425" s="233" t="s">
        <v>1</v>
      </c>
      <c r="F425" s="234" t="s">
        <v>1529</v>
      </c>
      <c r="G425" s="231"/>
      <c r="H425" s="235">
        <v>3</v>
      </c>
      <c r="I425" s="236"/>
      <c r="J425" s="231"/>
      <c r="K425" s="231"/>
      <c r="L425" s="237"/>
      <c r="M425" s="238"/>
      <c r="N425" s="239"/>
      <c r="O425" s="239"/>
      <c r="P425" s="239"/>
      <c r="Q425" s="239"/>
      <c r="R425" s="239"/>
      <c r="S425" s="239"/>
      <c r="T425" s="24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1" t="s">
        <v>135</v>
      </c>
      <c r="AU425" s="241" t="s">
        <v>83</v>
      </c>
      <c r="AV425" s="13" t="s">
        <v>83</v>
      </c>
      <c r="AW425" s="13" t="s">
        <v>31</v>
      </c>
      <c r="AX425" s="13" t="s">
        <v>74</v>
      </c>
      <c r="AY425" s="241" t="s">
        <v>126</v>
      </c>
    </row>
    <row r="426" s="14" customFormat="1">
      <c r="A426" s="14"/>
      <c r="B426" s="242"/>
      <c r="C426" s="243"/>
      <c r="D426" s="232" t="s">
        <v>135</v>
      </c>
      <c r="E426" s="244" t="s">
        <v>1</v>
      </c>
      <c r="F426" s="245" t="s">
        <v>143</v>
      </c>
      <c r="G426" s="243"/>
      <c r="H426" s="246">
        <v>21</v>
      </c>
      <c r="I426" s="247"/>
      <c r="J426" s="243"/>
      <c r="K426" s="243"/>
      <c r="L426" s="248"/>
      <c r="M426" s="249"/>
      <c r="N426" s="250"/>
      <c r="O426" s="250"/>
      <c r="P426" s="250"/>
      <c r="Q426" s="250"/>
      <c r="R426" s="250"/>
      <c r="S426" s="250"/>
      <c r="T426" s="251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2" t="s">
        <v>135</v>
      </c>
      <c r="AU426" s="252" t="s">
        <v>83</v>
      </c>
      <c r="AV426" s="14" t="s">
        <v>133</v>
      </c>
      <c r="AW426" s="14" t="s">
        <v>31</v>
      </c>
      <c r="AX426" s="14" t="s">
        <v>8</v>
      </c>
      <c r="AY426" s="252" t="s">
        <v>126</v>
      </c>
    </row>
    <row r="427" s="2" customFormat="1" ht="24.15" customHeight="1">
      <c r="A427" s="38"/>
      <c r="B427" s="39"/>
      <c r="C427" s="218" t="s">
        <v>1594</v>
      </c>
      <c r="D427" s="218" t="s">
        <v>128</v>
      </c>
      <c r="E427" s="219" t="s">
        <v>1595</v>
      </c>
      <c r="F427" s="220" t="s">
        <v>1596</v>
      </c>
      <c r="G427" s="221" t="s">
        <v>216</v>
      </c>
      <c r="H427" s="222">
        <v>0.17000000000000001</v>
      </c>
      <c r="I427" s="223"/>
      <c r="J427" s="222">
        <f>ROUND(I427*H427,0)</f>
        <v>0</v>
      </c>
      <c r="K427" s="220" t="s">
        <v>132</v>
      </c>
      <c r="L427" s="44"/>
      <c r="M427" s="224" t="s">
        <v>1</v>
      </c>
      <c r="N427" s="225" t="s">
        <v>39</v>
      </c>
      <c r="O427" s="91"/>
      <c r="P427" s="226">
        <f>O427*H427</f>
        <v>0</v>
      </c>
      <c r="Q427" s="226">
        <v>0</v>
      </c>
      <c r="R427" s="226">
        <f>Q427*H427</f>
        <v>0</v>
      </c>
      <c r="S427" s="226">
        <v>0</v>
      </c>
      <c r="T427" s="227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8" t="s">
        <v>219</v>
      </c>
      <c r="AT427" s="228" t="s">
        <v>128</v>
      </c>
      <c r="AU427" s="228" t="s">
        <v>83</v>
      </c>
      <c r="AY427" s="17" t="s">
        <v>126</v>
      </c>
      <c r="BE427" s="229">
        <f>IF(N427="základní",J427,0)</f>
        <v>0</v>
      </c>
      <c r="BF427" s="229">
        <f>IF(N427="snížená",J427,0)</f>
        <v>0</v>
      </c>
      <c r="BG427" s="229">
        <f>IF(N427="zákl. přenesená",J427,0)</f>
        <v>0</v>
      </c>
      <c r="BH427" s="229">
        <f>IF(N427="sníž. přenesená",J427,0)</f>
        <v>0</v>
      </c>
      <c r="BI427" s="229">
        <f>IF(N427="nulová",J427,0)</f>
        <v>0</v>
      </c>
      <c r="BJ427" s="17" t="s">
        <v>8</v>
      </c>
      <c r="BK427" s="229">
        <f>ROUND(I427*H427,0)</f>
        <v>0</v>
      </c>
      <c r="BL427" s="17" t="s">
        <v>219</v>
      </c>
      <c r="BM427" s="228" t="s">
        <v>1597</v>
      </c>
    </row>
    <row r="428" s="12" customFormat="1" ht="22.8" customHeight="1">
      <c r="A428" s="12"/>
      <c r="B428" s="202"/>
      <c r="C428" s="203"/>
      <c r="D428" s="204" t="s">
        <v>73</v>
      </c>
      <c r="E428" s="216" t="s">
        <v>1598</v>
      </c>
      <c r="F428" s="216" t="s">
        <v>1599</v>
      </c>
      <c r="G428" s="203"/>
      <c r="H428" s="203"/>
      <c r="I428" s="206"/>
      <c r="J428" s="217">
        <f>BK428</f>
        <v>0</v>
      </c>
      <c r="K428" s="203"/>
      <c r="L428" s="208"/>
      <c r="M428" s="209"/>
      <c r="N428" s="210"/>
      <c r="O428" s="210"/>
      <c r="P428" s="211">
        <f>SUM(P429:P431)</f>
        <v>0</v>
      </c>
      <c r="Q428" s="210"/>
      <c r="R428" s="211">
        <f>SUM(R429:R431)</f>
        <v>0.001</v>
      </c>
      <c r="S428" s="210"/>
      <c r="T428" s="212">
        <f>SUM(T429:T431)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13" t="s">
        <v>83</v>
      </c>
      <c r="AT428" s="214" t="s">
        <v>73</v>
      </c>
      <c r="AU428" s="214" t="s">
        <v>8</v>
      </c>
      <c r="AY428" s="213" t="s">
        <v>126</v>
      </c>
      <c r="BK428" s="215">
        <f>SUM(BK429:BK431)</f>
        <v>0</v>
      </c>
    </row>
    <row r="429" s="2" customFormat="1" ht="24.15" customHeight="1">
      <c r="A429" s="38"/>
      <c r="B429" s="39"/>
      <c r="C429" s="218" t="s">
        <v>1600</v>
      </c>
      <c r="D429" s="218" t="s">
        <v>128</v>
      </c>
      <c r="E429" s="219" t="s">
        <v>1601</v>
      </c>
      <c r="F429" s="220" t="s">
        <v>1602</v>
      </c>
      <c r="G429" s="221" t="s">
        <v>131</v>
      </c>
      <c r="H429" s="222">
        <v>2.5</v>
      </c>
      <c r="I429" s="223"/>
      <c r="J429" s="222">
        <f>ROUND(I429*H429,0)</f>
        <v>0</v>
      </c>
      <c r="K429" s="220" t="s">
        <v>132</v>
      </c>
      <c r="L429" s="44"/>
      <c r="M429" s="224" t="s">
        <v>1</v>
      </c>
      <c r="N429" s="225" t="s">
        <v>39</v>
      </c>
      <c r="O429" s="91"/>
      <c r="P429" s="226">
        <f>O429*H429</f>
        <v>0</v>
      </c>
      <c r="Q429" s="226">
        <v>0.00040000000000000002</v>
      </c>
      <c r="R429" s="226">
        <f>Q429*H429</f>
        <v>0.001</v>
      </c>
      <c r="S429" s="226">
        <v>0</v>
      </c>
      <c r="T429" s="227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8" t="s">
        <v>219</v>
      </c>
      <c r="AT429" s="228" t="s">
        <v>128</v>
      </c>
      <c r="AU429" s="228" t="s">
        <v>83</v>
      </c>
      <c r="AY429" s="17" t="s">
        <v>126</v>
      </c>
      <c r="BE429" s="229">
        <f>IF(N429="základní",J429,0)</f>
        <v>0</v>
      </c>
      <c r="BF429" s="229">
        <f>IF(N429="snížená",J429,0)</f>
        <v>0</v>
      </c>
      <c r="BG429" s="229">
        <f>IF(N429="zákl. přenesená",J429,0)</f>
        <v>0</v>
      </c>
      <c r="BH429" s="229">
        <f>IF(N429="sníž. přenesená",J429,0)</f>
        <v>0</v>
      </c>
      <c r="BI429" s="229">
        <f>IF(N429="nulová",J429,0)</f>
        <v>0</v>
      </c>
      <c r="BJ429" s="17" t="s">
        <v>8</v>
      </c>
      <c r="BK429" s="229">
        <f>ROUND(I429*H429,0)</f>
        <v>0</v>
      </c>
      <c r="BL429" s="17" t="s">
        <v>219</v>
      </c>
      <c r="BM429" s="228" t="s">
        <v>1603</v>
      </c>
    </row>
    <row r="430" s="2" customFormat="1" ht="24.15" customHeight="1">
      <c r="A430" s="38"/>
      <c r="B430" s="39"/>
      <c r="C430" s="263" t="s">
        <v>1604</v>
      </c>
      <c r="D430" s="263" t="s">
        <v>171</v>
      </c>
      <c r="E430" s="264" t="s">
        <v>1605</v>
      </c>
      <c r="F430" s="265" t="s">
        <v>1606</v>
      </c>
      <c r="G430" s="266" t="s">
        <v>131</v>
      </c>
      <c r="H430" s="267">
        <v>2.5</v>
      </c>
      <c r="I430" s="268"/>
      <c r="J430" s="267">
        <f>ROUND(I430*H430,0)</f>
        <v>0</v>
      </c>
      <c r="K430" s="265" t="s">
        <v>132</v>
      </c>
      <c r="L430" s="269"/>
      <c r="M430" s="270" t="s">
        <v>1</v>
      </c>
      <c r="N430" s="271" t="s">
        <v>39</v>
      </c>
      <c r="O430" s="91"/>
      <c r="P430" s="226">
        <f>O430*H430</f>
        <v>0</v>
      </c>
      <c r="Q430" s="226">
        <v>0</v>
      </c>
      <c r="R430" s="226">
        <f>Q430*H430</f>
        <v>0</v>
      </c>
      <c r="S430" s="226">
        <v>0</v>
      </c>
      <c r="T430" s="227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8" t="s">
        <v>315</v>
      </c>
      <c r="AT430" s="228" t="s">
        <v>171</v>
      </c>
      <c r="AU430" s="228" t="s">
        <v>83</v>
      </c>
      <c r="AY430" s="17" t="s">
        <v>126</v>
      </c>
      <c r="BE430" s="229">
        <f>IF(N430="základní",J430,0)</f>
        <v>0</v>
      </c>
      <c r="BF430" s="229">
        <f>IF(N430="snížená",J430,0)</f>
        <v>0</v>
      </c>
      <c r="BG430" s="229">
        <f>IF(N430="zákl. přenesená",J430,0)</f>
        <v>0</v>
      </c>
      <c r="BH430" s="229">
        <f>IF(N430="sníž. přenesená",J430,0)</f>
        <v>0</v>
      </c>
      <c r="BI430" s="229">
        <f>IF(N430="nulová",J430,0)</f>
        <v>0</v>
      </c>
      <c r="BJ430" s="17" t="s">
        <v>8</v>
      </c>
      <c r="BK430" s="229">
        <f>ROUND(I430*H430,0)</f>
        <v>0</v>
      </c>
      <c r="BL430" s="17" t="s">
        <v>219</v>
      </c>
      <c r="BM430" s="228" t="s">
        <v>1607</v>
      </c>
    </row>
    <row r="431" s="2" customFormat="1" ht="24.15" customHeight="1">
      <c r="A431" s="38"/>
      <c r="B431" s="39"/>
      <c r="C431" s="218" t="s">
        <v>1608</v>
      </c>
      <c r="D431" s="218" t="s">
        <v>128</v>
      </c>
      <c r="E431" s="219" t="s">
        <v>1609</v>
      </c>
      <c r="F431" s="220" t="s">
        <v>1610</v>
      </c>
      <c r="G431" s="221" t="s">
        <v>216</v>
      </c>
      <c r="H431" s="222">
        <v>0.20000000000000001</v>
      </c>
      <c r="I431" s="223"/>
      <c r="J431" s="222">
        <f>ROUND(I431*H431,0)</f>
        <v>0</v>
      </c>
      <c r="K431" s="220" t="s">
        <v>132</v>
      </c>
      <c r="L431" s="44"/>
      <c r="M431" s="224" t="s">
        <v>1</v>
      </c>
      <c r="N431" s="225" t="s">
        <v>39</v>
      </c>
      <c r="O431" s="91"/>
      <c r="P431" s="226">
        <f>O431*H431</f>
        <v>0</v>
      </c>
      <c r="Q431" s="226">
        <v>0</v>
      </c>
      <c r="R431" s="226">
        <f>Q431*H431</f>
        <v>0</v>
      </c>
      <c r="S431" s="226">
        <v>0</v>
      </c>
      <c r="T431" s="227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8" t="s">
        <v>219</v>
      </c>
      <c r="AT431" s="228" t="s">
        <v>128</v>
      </c>
      <c r="AU431" s="228" t="s">
        <v>83</v>
      </c>
      <c r="AY431" s="17" t="s">
        <v>126</v>
      </c>
      <c r="BE431" s="229">
        <f>IF(N431="základní",J431,0)</f>
        <v>0</v>
      </c>
      <c r="BF431" s="229">
        <f>IF(N431="snížená",J431,0)</f>
        <v>0</v>
      </c>
      <c r="BG431" s="229">
        <f>IF(N431="zákl. přenesená",J431,0)</f>
        <v>0</v>
      </c>
      <c r="BH431" s="229">
        <f>IF(N431="sníž. přenesená",J431,0)</f>
        <v>0</v>
      </c>
      <c r="BI431" s="229">
        <f>IF(N431="nulová",J431,0)</f>
        <v>0</v>
      </c>
      <c r="BJ431" s="17" t="s">
        <v>8</v>
      </c>
      <c r="BK431" s="229">
        <f>ROUND(I431*H431,0)</f>
        <v>0</v>
      </c>
      <c r="BL431" s="17" t="s">
        <v>219</v>
      </c>
      <c r="BM431" s="228" t="s">
        <v>1611</v>
      </c>
    </row>
    <row r="432" s="12" customFormat="1" ht="25.92" customHeight="1">
      <c r="A432" s="12"/>
      <c r="B432" s="202"/>
      <c r="C432" s="203"/>
      <c r="D432" s="204" t="s">
        <v>73</v>
      </c>
      <c r="E432" s="205" t="s">
        <v>171</v>
      </c>
      <c r="F432" s="205" t="s">
        <v>659</v>
      </c>
      <c r="G432" s="203"/>
      <c r="H432" s="203"/>
      <c r="I432" s="206"/>
      <c r="J432" s="207">
        <f>BK432</f>
        <v>0</v>
      </c>
      <c r="K432" s="203"/>
      <c r="L432" s="208"/>
      <c r="M432" s="209"/>
      <c r="N432" s="210"/>
      <c r="O432" s="210"/>
      <c r="P432" s="211">
        <f>P433+P499</f>
        <v>0</v>
      </c>
      <c r="Q432" s="210"/>
      <c r="R432" s="211">
        <f>R433+R499</f>
        <v>0</v>
      </c>
      <c r="S432" s="210"/>
      <c r="T432" s="212">
        <f>T433+T499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13" t="s">
        <v>144</v>
      </c>
      <c r="AT432" s="214" t="s">
        <v>73</v>
      </c>
      <c r="AU432" s="214" t="s">
        <v>74</v>
      </c>
      <c r="AY432" s="213" t="s">
        <v>126</v>
      </c>
      <c r="BK432" s="215">
        <f>BK433+BK499</f>
        <v>0</v>
      </c>
    </row>
    <row r="433" s="12" customFormat="1" ht="22.8" customHeight="1">
      <c r="A433" s="12"/>
      <c r="B433" s="202"/>
      <c r="C433" s="203"/>
      <c r="D433" s="204" t="s">
        <v>73</v>
      </c>
      <c r="E433" s="216" t="s">
        <v>660</v>
      </c>
      <c r="F433" s="216" t="s">
        <v>661</v>
      </c>
      <c r="G433" s="203"/>
      <c r="H433" s="203"/>
      <c r="I433" s="206"/>
      <c r="J433" s="217">
        <f>BK433</f>
        <v>0</v>
      </c>
      <c r="K433" s="203"/>
      <c r="L433" s="208"/>
      <c r="M433" s="209"/>
      <c r="N433" s="210"/>
      <c r="O433" s="210"/>
      <c r="P433" s="211">
        <f>SUM(P434:P498)</f>
        <v>0</v>
      </c>
      <c r="Q433" s="210"/>
      <c r="R433" s="211">
        <f>SUM(R434:R498)</f>
        <v>0</v>
      </c>
      <c r="S433" s="210"/>
      <c r="T433" s="212">
        <f>SUM(T434:T498)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13" t="s">
        <v>144</v>
      </c>
      <c r="AT433" s="214" t="s">
        <v>73</v>
      </c>
      <c r="AU433" s="214" t="s">
        <v>8</v>
      </c>
      <c r="AY433" s="213" t="s">
        <v>126</v>
      </c>
      <c r="BK433" s="215">
        <f>SUM(BK434:BK498)</f>
        <v>0</v>
      </c>
    </row>
    <row r="434" s="2" customFormat="1" ht="16.5" customHeight="1">
      <c r="A434" s="38"/>
      <c r="B434" s="39"/>
      <c r="C434" s="218" t="s">
        <v>1612</v>
      </c>
      <c r="D434" s="218" t="s">
        <v>128</v>
      </c>
      <c r="E434" s="219" t="s">
        <v>1613</v>
      </c>
      <c r="F434" s="220" t="s">
        <v>1614</v>
      </c>
      <c r="G434" s="221" t="s">
        <v>376</v>
      </c>
      <c r="H434" s="222">
        <v>1</v>
      </c>
      <c r="I434" s="223"/>
      <c r="J434" s="222">
        <f>ROUND(I434*H434,0)</f>
        <v>0</v>
      </c>
      <c r="K434" s="220" t="s">
        <v>1</v>
      </c>
      <c r="L434" s="44"/>
      <c r="M434" s="224" t="s">
        <v>1</v>
      </c>
      <c r="N434" s="225" t="s">
        <v>39</v>
      </c>
      <c r="O434" s="91"/>
      <c r="P434" s="226">
        <f>O434*H434</f>
        <v>0</v>
      </c>
      <c r="Q434" s="226">
        <v>0</v>
      </c>
      <c r="R434" s="226">
        <f>Q434*H434</f>
        <v>0</v>
      </c>
      <c r="S434" s="226">
        <v>0</v>
      </c>
      <c r="T434" s="227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8" t="s">
        <v>468</v>
      </c>
      <c r="AT434" s="228" t="s">
        <v>128</v>
      </c>
      <c r="AU434" s="228" t="s">
        <v>83</v>
      </c>
      <c r="AY434" s="17" t="s">
        <v>126</v>
      </c>
      <c r="BE434" s="229">
        <f>IF(N434="základní",J434,0)</f>
        <v>0</v>
      </c>
      <c r="BF434" s="229">
        <f>IF(N434="snížená",J434,0)</f>
        <v>0</v>
      </c>
      <c r="BG434" s="229">
        <f>IF(N434="zákl. přenesená",J434,0)</f>
        <v>0</v>
      </c>
      <c r="BH434" s="229">
        <f>IF(N434="sníž. přenesená",J434,0)</f>
        <v>0</v>
      </c>
      <c r="BI434" s="229">
        <f>IF(N434="nulová",J434,0)</f>
        <v>0</v>
      </c>
      <c r="BJ434" s="17" t="s">
        <v>8</v>
      </c>
      <c r="BK434" s="229">
        <f>ROUND(I434*H434,0)</f>
        <v>0</v>
      </c>
      <c r="BL434" s="17" t="s">
        <v>468</v>
      </c>
      <c r="BM434" s="228" t="s">
        <v>1615</v>
      </c>
    </row>
    <row r="435" s="2" customFormat="1" ht="16.5" customHeight="1">
      <c r="A435" s="38"/>
      <c r="B435" s="39"/>
      <c r="C435" s="218" t="s">
        <v>1616</v>
      </c>
      <c r="D435" s="218" t="s">
        <v>128</v>
      </c>
      <c r="E435" s="219" t="s">
        <v>1617</v>
      </c>
      <c r="F435" s="220" t="s">
        <v>1618</v>
      </c>
      <c r="G435" s="221" t="s">
        <v>376</v>
      </c>
      <c r="H435" s="222">
        <v>10</v>
      </c>
      <c r="I435" s="223"/>
      <c r="J435" s="222">
        <f>ROUND(I435*H435,0)</f>
        <v>0</v>
      </c>
      <c r="K435" s="220" t="s">
        <v>1</v>
      </c>
      <c r="L435" s="44"/>
      <c r="M435" s="224" t="s">
        <v>1</v>
      </c>
      <c r="N435" s="225" t="s">
        <v>39</v>
      </c>
      <c r="O435" s="91"/>
      <c r="P435" s="226">
        <f>O435*H435</f>
        <v>0</v>
      </c>
      <c r="Q435" s="226">
        <v>0</v>
      </c>
      <c r="R435" s="226">
        <f>Q435*H435</f>
        <v>0</v>
      </c>
      <c r="S435" s="226">
        <v>0</v>
      </c>
      <c r="T435" s="227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8" t="s">
        <v>468</v>
      </c>
      <c r="AT435" s="228" t="s">
        <v>128</v>
      </c>
      <c r="AU435" s="228" t="s">
        <v>83</v>
      </c>
      <c r="AY435" s="17" t="s">
        <v>126</v>
      </c>
      <c r="BE435" s="229">
        <f>IF(N435="základní",J435,0)</f>
        <v>0</v>
      </c>
      <c r="BF435" s="229">
        <f>IF(N435="snížená",J435,0)</f>
        <v>0</v>
      </c>
      <c r="BG435" s="229">
        <f>IF(N435="zákl. přenesená",J435,0)</f>
        <v>0</v>
      </c>
      <c r="BH435" s="229">
        <f>IF(N435="sníž. přenesená",J435,0)</f>
        <v>0</v>
      </c>
      <c r="BI435" s="229">
        <f>IF(N435="nulová",J435,0)</f>
        <v>0</v>
      </c>
      <c r="BJ435" s="17" t="s">
        <v>8</v>
      </c>
      <c r="BK435" s="229">
        <f>ROUND(I435*H435,0)</f>
        <v>0</v>
      </c>
      <c r="BL435" s="17" t="s">
        <v>468</v>
      </c>
      <c r="BM435" s="228" t="s">
        <v>1619</v>
      </c>
    </row>
    <row r="436" s="2" customFormat="1" ht="16.5" customHeight="1">
      <c r="A436" s="38"/>
      <c r="B436" s="39"/>
      <c r="C436" s="218" t="s">
        <v>1620</v>
      </c>
      <c r="D436" s="218" t="s">
        <v>128</v>
      </c>
      <c r="E436" s="219" t="s">
        <v>1621</v>
      </c>
      <c r="F436" s="220" t="s">
        <v>1622</v>
      </c>
      <c r="G436" s="221" t="s">
        <v>376</v>
      </c>
      <c r="H436" s="222">
        <v>4</v>
      </c>
      <c r="I436" s="223"/>
      <c r="J436" s="222">
        <f>ROUND(I436*H436,0)</f>
        <v>0</v>
      </c>
      <c r="K436" s="220" t="s">
        <v>1</v>
      </c>
      <c r="L436" s="44"/>
      <c r="M436" s="224" t="s">
        <v>1</v>
      </c>
      <c r="N436" s="225" t="s">
        <v>39</v>
      </c>
      <c r="O436" s="91"/>
      <c r="P436" s="226">
        <f>O436*H436</f>
        <v>0</v>
      </c>
      <c r="Q436" s="226">
        <v>0</v>
      </c>
      <c r="R436" s="226">
        <f>Q436*H436</f>
        <v>0</v>
      </c>
      <c r="S436" s="226">
        <v>0</v>
      </c>
      <c r="T436" s="227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8" t="s">
        <v>468</v>
      </c>
      <c r="AT436" s="228" t="s">
        <v>128</v>
      </c>
      <c r="AU436" s="228" t="s">
        <v>83</v>
      </c>
      <c r="AY436" s="17" t="s">
        <v>126</v>
      </c>
      <c r="BE436" s="229">
        <f>IF(N436="základní",J436,0)</f>
        <v>0</v>
      </c>
      <c r="BF436" s="229">
        <f>IF(N436="snížená",J436,0)</f>
        <v>0</v>
      </c>
      <c r="BG436" s="229">
        <f>IF(N436="zákl. přenesená",J436,0)</f>
        <v>0</v>
      </c>
      <c r="BH436" s="229">
        <f>IF(N436="sníž. přenesená",J436,0)</f>
        <v>0</v>
      </c>
      <c r="BI436" s="229">
        <f>IF(N436="nulová",J436,0)</f>
        <v>0</v>
      </c>
      <c r="BJ436" s="17" t="s">
        <v>8</v>
      </c>
      <c r="BK436" s="229">
        <f>ROUND(I436*H436,0)</f>
        <v>0</v>
      </c>
      <c r="BL436" s="17" t="s">
        <v>468</v>
      </c>
      <c r="BM436" s="228" t="s">
        <v>1623</v>
      </c>
    </row>
    <row r="437" s="2" customFormat="1" ht="16.5" customHeight="1">
      <c r="A437" s="38"/>
      <c r="B437" s="39"/>
      <c r="C437" s="218" t="s">
        <v>1624</v>
      </c>
      <c r="D437" s="218" t="s">
        <v>128</v>
      </c>
      <c r="E437" s="219" t="s">
        <v>1625</v>
      </c>
      <c r="F437" s="220" t="s">
        <v>1626</v>
      </c>
      <c r="G437" s="221" t="s">
        <v>376</v>
      </c>
      <c r="H437" s="222">
        <v>1</v>
      </c>
      <c r="I437" s="223"/>
      <c r="J437" s="222">
        <f>ROUND(I437*H437,0)</f>
        <v>0</v>
      </c>
      <c r="K437" s="220" t="s">
        <v>1</v>
      </c>
      <c r="L437" s="44"/>
      <c r="M437" s="224" t="s">
        <v>1</v>
      </c>
      <c r="N437" s="225" t="s">
        <v>39</v>
      </c>
      <c r="O437" s="91"/>
      <c r="P437" s="226">
        <f>O437*H437</f>
        <v>0</v>
      </c>
      <c r="Q437" s="226">
        <v>0</v>
      </c>
      <c r="R437" s="226">
        <f>Q437*H437</f>
        <v>0</v>
      </c>
      <c r="S437" s="226">
        <v>0</v>
      </c>
      <c r="T437" s="227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8" t="s">
        <v>468</v>
      </c>
      <c r="AT437" s="228" t="s">
        <v>128</v>
      </c>
      <c r="AU437" s="228" t="s">
        <v>83</v>
      </c>
      <c r="AY437" s="17" t="s">
        <v>126</v>
      </c>
      <c r="BE437" s="229">
        <f>IF(N437="základní",J437,0)</f>
        <v>0</v>
      </c>
      <c r="BF437" s="229">
        <f>IF(N437="snížená",J437,0)</f>
        <v>0</v>
      </c>
      <c r="BG437" s="229">
        <f>IF(N437="zákl. přenesená",J437,0)</f>
        <v>0</v>
      </c>
      <c r="BH437" s="229">
        <f>IF(N437="sníž. přenesená",J437,0)</f>
        <v>0</v>
      </c>
      <c r="BI437" s="229">
        <f>IF(N437="nulová",J437,0)</f>
        <v>0</v>
      </c>
      <c r="BJ437" s="17" t="s">
        <v>8</v>
      </c>
      <c r="BK437" s="229">
        <f>ROUND(I437*H437,0)</f>
        <v>0</v>
      </c>
      <c r="BL437" s="17" t="s">
        <v>468</v>
      </c>
      <c r="BM437" s="228" t="s">
        <v>1627</v>
      </c>
    </row>
    <row r="438" s="2" customFormat="1" ht="16.5" customHeight="1">
      <c r="A438" s="38"/>
      <c r="B438" s="39"/>
      <c r="C438" s="218" t="s">
        <v>1628</v>
      </c>
      <c r="D438" s="218" t="s">
        <v>128</v>
      </c>
      <c r="E438" s="219" t="s">
        <v>1629</v>
      </c>
      <c r="F438" s="220" t="s">
        <v>1630</v>
      </c>
      <c r="G438" s="221" t="s">
        <v>376</v>
      </c>
      <c r="H438" s="222">
        <v>2</v>
      </c>
      <c r="I438" s="223"/>
      <c r="J438" s="222">
        <f>ROUND(I438*H438,0)</f>
        <v>0</v>
      </c>
      <c r="K438" s="220" t="s">
        <v>1</v>
      </c>
      <c r="L438" s="44"/>
      <c r="M438" s="224" t="s">
        <v>1</v>
      </c>
      <c r="N438" s="225" t="s">
        <v>39</v>
      </c>
      <c r="O438" s="91"/>
      <c r="P438" s="226">
        <f>O438*H438</f>
        <v>0</v>
      </c>
      <c r="Q438" s="226">
        <v>0</v>
      </c>
      <c r="R438" s="226">
        <f>Q438*H438</f>
        <v>0</v>
      </c>
      <c r="S438" s="226">
        <v>0</v>
      </c>
      <c r="T438" s="227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8" t="s">
        <v>468</v>
      </c>
      <c r="AT438" s="228" t="s">
        <v>128</v>
      </c>
      <c r="AU438" s="228" t="s">
        <v>83</v>
      </c>
      <c r="AY438" s="17" t="s">
        <v>126</v>
      </c>
      <c r="BE438" s="229">
        <f>IF(N438="základní",J438,0)</f>
        <v>0</v>
      </c>
      <c r="BF438" s="229">
        <f>IF(N438="snížená",J438,0)</f>
        <v>0</v>
      </c>
      <c r="BG438" s="229">
        <f>IF(N438="zákl. přenesená",J438,0)</f>
        <v>0</v>
      </c>
      <c r="BH438" s="229">
        <f>IF(N438="sníž. přenesená",J438,0)</f>
        <v>0</v>
      </c>
      <c r="BI438" s="229">
        <f>IF(N438="nulová",J438,0)</f>
        <v>0</v>
      </c>
      <c r="BJ438" s="17" t="s">
        <v>8</v>
      </c>
      <c r="BK438" s="229">
        <f>ROUND(I438*H438,0)</f>
        <v>0</v>
      </c>
      <c r="BL438" s="17" t="s">
        <v>468</v>
      </c>
      <c r="BM438" s="228" t="s">
        <v>1631</v>
      </c>
    </row>
    <row r="439" s="2" customFormat="1" ht="16.5" customHeight="1">
      <c r="A439" s="38"/>
      <c r="B439" s="39"/>
      <c r="C439" s="218" t="s">
        <v>1632</v>
      </c>
      <c r="D439" s="218" t="s">
        <v>128</v>
      </c>
      <c r="E439" s="219" t="s">
        <v>1633</v>
      </c>
      <c r="F439" s="220" t="s">
        <v>1634</v>
      </c>
      <c r="G439" s="221" t="s">
        <v>376</v>
      </c>
      <c r="H439" s="222">
        <v>2</v>
      </c>
      <c r="I439" s="223"/>
      <c r="J439" s="222">
        <f>ROUND(I439*H439,0)</f>
        <v>0</v>
      </c>
      <c r="K439" s="220" t="s">
        <v>1</v>
      </c>
      <c r="L439" s="44"/>
      <c r="M439" s="224" t="s">
        <v>1</v>
      </c>
      <c r="N439" s="225" t="s">
        <v>39</v>
      </c>
      <c r="O439" s="91"/>
      <c r="P439" s="226">
        <f>O439*H439</f>
        <v>0</v>
      </c>
      <c r="Q439" s="226">
        <v>0</v>
      </c>
      <c r="R439" s="226">
        <f>Q439*H439</f>
        <v>0</v>
      </c>
      <c r="S439" s="226">
        <v>0</v>
      </c>
      <c r="T439" s="227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28" t="s">
        <v>468</v>
      </c>
      <c r="AT439" s="228" t="s">
        <v>128</v>
      </c>
      <c r="AU439" s="228" t="s">
        <v>83</v>
      </c>
      <c r="AY439" s="17" t="s">
        <v>126</v>
      </c>
      <c r="BE439" s="229">
        <f>IF(N439="základní",J439,0)</f>
        <v>0</v>
      </c>
      <c r="BF439" s="229">
        <f>IF(N439="snížená",J439,0)</f>
        <v>0</v>
      </c>
      <c r="BG439" s="229">
        <f>IF(N439="zákl. přenesená",J439,0)</f>
        <v>0</v>
      </c>
      <c r="BH439" s="229">
        <f>IF(N439="sníž. přenesená",J439,0)</f>
        <v>0</v>
      </c>
      <c r="BI439" s="229">
        <f>IF(N439="nulová",J439,0)</f>
        <v>0</v>
      </c>
      <c r="BJ439" s="17" t="s">
        <v>8</v>
      </c>
      <c r="BK439" s="229">
        <f>ROUND(I439*H439,0)</f>
        <v>0</v>
      </c>
      <c r="BL439" s="17" t="s">
        <v>468</v>
      </c>
      <c r="BM439" s="228" t="s">
        <v>1635</v>
      </c>
    </row>
    <row r="440" s="2" customFormat="1" ht="16.5" customHeight="1">
      <c r="A440" s="38"/>
      <c r="B440" s="39"/>
      <c r="C440" s="218" t="s">
        <v>1636</v>
      </c>
      <c r="D440" s="218" t="s">
        <v>128</v>
      </c>
      <c r="E440" s="219" t="s">
        <v>1637</v>
      </c>
      <c r="F440" s="220" t="s">
        <v>1638</v>
      </c>
      <c r="G440" s="221" t="s">
        <v>376</v>
      </c>
      <c r="H440" s="222">
        <v>2</v>
      </c>
      <c r="I440" s="223"/>
      <c r="J440" s="222">
        <f>ROUND(I440*H440,0)</f>
        <v>0</v>
      </c>
      <c r="K440" s="220" t="s">
        <v>1</v>
      </c>
      <c r="L440" s="44"/>
      <c r="M440" s="224" t="s">
        <v>1</v>
      </c>
      <c r="N440" s="225" t="s">
        <v>39</v>
      </c>
      <c r="O440" s="91"/>
      <c r="P440" s="226">
        <f>O440*H440</f>
        <v>0</v>
      </c>
      <c r="Q440" s="226">
        <v>0</v>
      </c>
      <c r="R440" s="226">
        <f>Q440*H440</f>
        <v>0</v>
      </c>
      <c r="S440" s="226">
        <v>0</v>
      </c>
      <c r="T440" s="227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8" t="s">
        <v>468</v>
      </c>
      <c r="AT440" s="228" t="s">
        <v>128</v>
      </c>
      <c r="AU440" s="228" t="s">
        <v>83</v>
      </c>
      <c r="AY440" s="17" t="s">
        <v>126</v>
      </c>
      <c r="BE440" s="229">
        <f>IF(N440="základní",J440,0)</f>
        <v>0</v>
      </c>
      <c r="BF440" s="229">
        <f>IF(N440="snížená",J440,0)</f>
        <v>0</v>
      </c>
      <c r="BG440" s="229">
        <f>IF(N440="zákl. přenesená",J440,0)</f>
        <v>0</v>
      </c>
      <c r="BH440" s="229">
        <f>IF(N440="sníž. přenesená",J440,0)</f>
        <v>0</v>
      </c>
      <c r="BI440" s="229">
        <f>IF(N440="nulová",J440,0)</f>
        <v>0</v>
      </c>
      <c r="BJ440" s="17" t="s">
        <v>8</v>
      </c>
      <c r="BK440" s="229">
        <f>ROUND(I440*H440,0)</f>
        <v>0</v>
      </c>
      <c r="BL440" s="17" t="s">
        <v>468</v>
      </c>
      <c r="BM440" s="228" t="s">
        <v>1639</v>
      </c>
    </row>
    <row r="441" s="2" customFormat="1" ht="16.5" customHeight="1">
      <c r="A441" s="38"/>
      <c r="B441" s="39"/>
      <c r="C441" s="218" t="s">
        <v>1640</v>
      </c>
      <c r="D441" s="218" t="s">
        <v>128</v>
      </c>
      <c r="E441" s="219" t="s">
        <v>1641</v>
      </c>
      <c r="F441" s="220" t="s">
        <v>1642</v>
      </c>
      <c r="G441" s="221" t="s">
        <v>376</v>
      </c>
      <c r="H441" s="222">
        <v>8</v>
      </c>
      <c r="I441" s="223"/>
      <c r="J441" s="222">
        <f>ROUND(I441*H441,0)</f>
        <v>0</v>
      </c>
      <c r="K441" s="220" t="s">
        <v>1</v>
      </c>
      <c r="L441" s="44"/>
      <c r="M441" s="224" t="s">
        <v>1</v>
      </c>
      <c r="N441" s="225" t="s">
        <v>39</v>
      </c>
      <c r="O441" s="91"/>
      <c r="P441" s="226">
        <f>O441*H441</f>
        <v>0</v>
      </c>
      <c r="Q441" s="226">
        <v>0</v>
      </c>
      <c r="R441" s="226">
        <f>Q441*H441</f>
        <v>0</v>
      </c>
      <c r="S441" s="226">
        <v>0</v>
      </c>
      <c r="T441" s="227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8" t="s">
        <v>468</v>
      </c>
      <c r="AT441" s="228" t="s">
        <v>128</v>
      </c>
      <c r="AU441" s="228" t="s">
        <v>83</v>
      </c>
      <c r="AY441" s="17" t="s">
        <v>126</v>
      </c>
      <c r="BE441" s="229">
        <f>IF(N441="základní",J441,0)</f>
        <v>0</v>
      </c>
      <c r="BF441" s="229">
        <f>IF(N441="snížená",J441,0)</f>
        <v>0</v>
      </c>
      <c r="BG441" s="229">
        <f>IF(N441="zákl. přenesená",J441,0)</f>
        <v>0</v>
      </c>
      <c r="BH441" s="229">
        <f>IF(N441="sníž. přenesená",J441,0)</f>
        <v>0</v>
      </c>
      <c r="BI441" s="229">
        <f>IF(N441="nulová",J441,0)</f>
        <v>0</v>
      </c>
      <c r="BJ441" s="17" t="s">
        <v>8</v>
      </c>
      <c r="BK441" s="229">
        <f>ROUND(I441*H441,0)</f>
        <v>0</v>
      </c>
      <c r="BL441" s="17" t="s">
        <v>468</v>
      </c>
      <c r="BM441" s="228" t="s">
        <v>1643</v>
      </c>
    </row>
    <row r="442" s="2" customFormat="1" ht="16.5" customHeight="1">
      <c r="A442" s="38"/>
      <c r="B442" s="39"/>
      <c r="C442" s="218" t="s">
        <v>1644</v>
      </c>
      <c r="D442" s="218" t="s">
        <v>128</v>
      </c>
      <c r="E442" s="219" t="s">
        <v>1645</v>
      </c>
      <c r="F442" s="220" t="s">
        <v>1646</v>
      </c>
      <c r="G442" s="221" t="s">
        <v>376</v>
      </c>
      <c r="H442" s="222">
        <v>12</v>
      </c>
      <c r="I442" s="223"/>
      <c r="J442" s="222">
        <f>ROUND(I442*H442,0)</f>
        <v>0</v>
      </c>
      <c r="K442" s="220" t="s">
        <v>1</v>
      </c>
      <c r="L442" s="44"/>
      <c r="M442" s="224" t="s">
        <v>1</v>
      </c>
      <c r="N442" s="225" t="s">
        <v>39</v>
      </c>
      <c r="O442" s="91"/>
      <c r="P442" s="226">
        <f>O442*H442</f>
        <v>0</v>
      </c>
      <c r="Q442" s="226">
        <v>0</v>
      </c>
      <c r="R442" s="226">
        <f>Q442*H442</f>
        <v>0</v>
      </c>
      <c r="S442" s="226">
        <v>0</v>
      </c>
      <c r="T442" s="227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8" t="s">
        <v>468</v>
      </c>
      <c r="AT442" s="228" t="s">
        <v>128</v>
      </c>
      <c r="AU442" s="228" t="s">
        <v>83</v>
      </c>
      <c r="AY442" s="17" t="s">
        <v>126</v>
      </c>
      <c r="BE442" s="229">
        <f>IF(N442="základní",J442,0)</f>
        <v>0</v>
      </c>
      <c r="BF442" s="229">
        <f>IF(N442="snížená",J442,0)</f>
        <v>0</v>
      </c>
      <c r="BG442" s="229">
        <f>IF(N442="zákl. přenesená",J442,0)</f>
        <v>0</v>
      </c>
      <c r="BH442" s="229">
        <f>IF(N442="sníž. přenesená",J442,0)</f>
        <v>0</v>
      </c>
      <c r="BI442" s="229">
        <f>IF(N442="nulová",J442,0)</f>
        <v>0</v>
      </c>
      <c r="BJ442" s="17" t="s">
        <v>8</v>
      </c>
      <c r="BK442" s="229">
        <f>ROUND(I442*H442,0)</f>
        <v>0</v>
      </c>
      <c r="BL442" s="17" t="s">
        <v>468</v>
      </c>
      <c r="BM442" s="228" t="s">
        <v>1647</v>
      </c>
    </row>
    <row r="443" s="2" customFormat="1" ht="16.5" customHeight="1">
      <c r="A443" s="38"/>
      <c r="B443" s="39"/>
      <c r="C443" s="218" t="s">
        <v>1648</v>
      </c>
      <c r="D443" s="218" t="s">
        <v>128</v>
      </c>
      <c r="E443" s="219" t="s">
        <v>1649</v>
      </c>
      <c r="F443" s="220" t="s">
        <v>1650</v>
      </c>
      <c r="G443" s="221" t="s">
        <v>376</v>
      </c>
      <c r="H443" s="222">
        <v>11</v>
      </c>
      <c r="I443" s="223"/>
      <c r="J443" s="222">
        <f>ROUND(I443*H443,0)</f>
        <v>0</v>
      </c>
      <c r="K443" s="220" t="s">
        <v>1</v>
      </c>
      <c r="L443" s="44"/>
      <c r="M443" s="224" t="s">
        <v>1</v>
      </c>
      <c r="N443" s="225" t="s">
        <v>39</v>
      </c>
      <c r="O443" s="91"/>
      <c r="P443" s="226">
        <f>O443*H443</f>
        <v>0</v>
      </c>
      <c r="Q443" s="226">
        <v>0</v>
      </c>
      <c r="R443" s="226">
        <f>Q443*H443</f>
        <v>0</v>
      </c>
      <c r="S443" s="226">
        <v>0</v>
      </c>
      <c r="T443" s="227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8" t="s">
        <v>468</v>
      </c>
      <c r="AT443" s="228" t="s">
        <v>128</v>
      </c>
      <c r="AU443" s="228" t="s">
        <v>83</v>
      </c>
      <c r="AY443" s="17" t="s">
        <v>126</v>
      </c>
      <c r="BE443" s="229">
        <f>IF(N443="základní",J443,0)</f>
        <v>0</v>
      </c>
      <c r="BF443" s="229">
        <f>IF(N443="snížená",J443,0)</f>
        <v>0</v>
      </c>
      <c r="BG443" s="229">
        <f>IF(N443="zákl. přenesená",J443,0)</f>
        <v>0</v>
      </c>
      <c r="BH443" s="229">
        <f>IF(N443="sníž. přenesená",J443,0)</f>
        <v>0</v>
      </c>
      <c r="BI443" s="229">
        <f>IF(N443="nulová",J443,0)</f>
        <v>0</v>
      </c>
      <c r="BJ443" s="17" t="s">
        <v>8</v>
      </c>
      <c r="BK443" s="229">
        <f>ROUND(I443*H443,0)</f>
        <v>0</v>
      </c>
      <c r="BL443" s="17" t="s">
        <v>468</v>
      </c>
      <c r="BM443" s="228" t="s">
        <v>1651</v>
      </c>
    </row>
    <row r="444" s="2" customFormat="1" ht="16.5" customHeight="1">
      <c r="A444" s="38"/>
      <c r="B444" s="39"/>
      <c r="C444" s="218" t="s">
        <v>1652</v>
      </c>
      <c r="D444" s="218" t="s">
        <v>128</v>
      </c>
      <c r="E444" s="219" t="s">
        <v>1653</v>
      </c>
      <c r="F444" s="220" t="s">
        <v>1654</v>
      </c>
      <c r="G444" s="221" t="s">
        <v>376</v>
      </c>
      <c r="H444" s="222">
        <v>10</v>
      </c>
      <c r="I444" s="223"/>
      <c r="J444" s="222">
        <f>ROUND(I444*H444,0)</f>
        <v>0</v>
      </c>
      <c r="K444" s="220" t="s">
        <v>1</v>
      </c>
      <c r="L444" s="44"/>
      <c r="M444" s="224" t="s">
        <v>1</v>
      </c>
      <c r="N444" s="225" t="s">
        <v>39</v>
      </c>
      <c r="O444" s="91"/>
      <c r="P444" s="226">
        <f>O444*H444</f>
        <v>0</v>
      </c>
      <c r="Q444" s="226">
        <v>0</v>
      </c>
      <c r="R444" s="226">
        <f>Q444*H444</f>
        <v>0</v>
      </c>
      <c r="S444" s="226">
        <v>0</v>
      </c>
      <c r="T444" s="227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8" t="s">
        <v>468</v>
      </c>
      <c r="AT444" s="228" t="s">
        <v>128</v>
      </c>
      <c r="AU444" s="228" t="s">
        <v>83</v>
      </c>
      <c r="AY444" s="17" t="s">
        <v>126</v>
      </c>
      <c r="BE444" s="229">
        <f>IF(N444="základní",J444,0)</f>
        <v>0</v>
      </c>
      <c r="BF444" s="229">
        <f>IF(N444="snížená",J444,0)</f>
        <v>0</v>
      </c>
      <c r="BG444" s="229">
        <f>IF(N444="zákl. přenesená",J444,0)</f>
        <v>0</v>
      </c>
      <c r="BH444" s="229">
        <f>IF(N444="sníž. přenesená",J444,0)</f>
        <v>0</v>
      </c>
      <c r="BI444" s="229">
        <f>IF(N444="nulová",J444,0)</f>
        <v>0</v>
      </c>
      <c r="BJ444" s="17" t="s">
        <v>8</v>
      </c>
      <c r="BK444" s="229">
        <f>ROUND(I444*H444,0)</f>
        <v>0</v>
      </c>
      <c r="BL444" s="17" t="s">
        <v>468</v>
      </c>
      <c r="BM444" s="228" t="s">
        <v>1655</v>
      </c>
    </row>
    <row r="445" s="2" customFormat="1" ht="16.5" customHeight="1">
      <c r="A445" s="38"/>
      <c r="B445" s="39"/>
      <c r="C445" s="218" t="s">
        <v>1656</v>
      </c>
      <c r="D445" s="218" t="s">
        <v>128</v>
      </c>
      <c r="E445" s="219" t="s">
        <v>1657</v>
      </c>
      <c r="F445" s="220" t="s">
        <v>1658</v>
      </c>
      <c r="G445" s="221" t="s">
        <v>376</v>
      </c>
      <c r="H445" s="222">
        <v>3</v>
      </c>
      <c r="I445" s="223"/>
      <c r="J445" s="222">
        <f>ROUND(I445*H445,0)</f>
        <v>0</v>
      </c>
      <c r="K445" s="220" t="s">
        <v>1</v>
      </c>
      <c r="L445" s="44"/>
      <c r="M445" s="224" t="s">
        <v>1</v>
      </c>
      <c r="N445" s="225" t="s">
        <v>39</v>
      </c>
      <c r="O445" s="91"/>
      <c r="P445" s="226">
        <f>O445*H445</f>
        <v>0</v>
      </c>
      <c r="Q445" s="226">
        <v>0</v>
      </c>
      <c r="R445" s="226">
        <f>Q445*H445</f>
        <v>0</v>
      </c>
      <c r="S445" s="226">
        <v>0</v>
      </c>
      <c r="T445" s="227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8" t="s">
        <v>468</v>
      </c>
      <c r="AT445" s="228" t="s">
        <v>128</v>
      </c>
      <c r="AU445" s="228" t="s">
        <v>83</v>
      </c>
      <c r="AY445" s="17" t="s">
        <v>126</v>
      </c>
      <c r="BE445" s="229">
        <f>IF(N445="základní",J445,0)</f>
        <v>0</v>
      </c>
      <c r="BF445" s="229">
        <f>IF(N445="snížená",J445,0)</f>
        <v>0</v>
      </c>
      <c r="BG445" s="229">
        <f>IF(N445="zákl. přenesená",J445,0)</f>
        <v>0</v>
      </c>
      <c r="BH445" s="229">
        <f>IF(N445="sníž. přenesená",J445,0)</f>
        <v>0</v>
      </c>
      <c r="BI445" s="229">
        <f>IF(N445="nulová",J445,0)</f>
        <v>0</v>
      </c>
      <c r="BJ445" s="17" t="s">
        <v>8</v>
      </c>
      <c r="BK445" s="229">
        <f>ROUND(I445*H445,0)</f>
        <v>0</v>
      </c>
      <c r="BL445" s="17" t="s">
        <v>468</v>
      </c>
      <c r="BM445" s="228" t="s">
        <v>1659</v>
      </c>
    </row>
    <row r="446" s="2" customFormat="1" ht="16.5" customHeight="1">
      <c r="A446" s="38"/>
      <c r="B446" s="39"/>
      <c r="C446" s="218" t="s">
        <v>1660</v>
      </c>
      <c r="D446" s="218" t="s">
        <v>128</v>
      </c>
      <c r="E446" s="219" t="s">
        <v>1661</v>
      </c>
      <c r="F446" s="220" t="s">
        <v>1662</v>
      </c>
      <c r="G446" s="221" t="s">
        <v>376</v>
      </c>
      <c r="H446" s="222">
        <v>24</v>
      </c>
      <c r="I446" s="223"/>
      <c r="J446" s="222">
        <f>ROUND(I446*H446,0)</f>
        <v>0</v>
      </c>
      <c r="K446" s="220" t="s">
        <v>1</v>
      </c>
      <c r="L446" s="44"/>
      <c r="M446" s="224" t="s">
        <v>1</v>
      </c>
      <c r="N446" s="225" t="s">
        <v>39</v>
      </c>
      <c r="O446" s="91"/>
      <c r="P446" s="226">
        <f>O446*H446</f>
        <v>0</v>
      </c>
      <c r="Q446" s="226">
        <v>0</v>
      </c>
      <c r="R446" s="226">
        <f>Q446*H446</f>
        <v>0</v>
      </c>
      <c r="S446" s="226">
        <v>0</v>
      </c>
      <c r="T446" s="227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8" t="s">
        <v>468</v>
      </c>
      <c r="AT446" s="228" t="s">
        <v>128</v>
      </c>
      <c r="AU446" s="228" t="s">
        <v>83</v>
      </c>
      <c r="AY446" s="17" t="s">
        <v>126</v>
      </c>
      <c r="BE446" s="229">
        <f>IF(N446="základní",J446,0)</f>
        <v>0</v>
      </c>
      <c r="BF446" s="229">
        <f>IF(N446="snížená",J446,0)</f>
        <v>0</v>
      </c>
      <c r="BG446" s="229">
        <f>IF(N446="zákl. přenesená",J446,0)</f>
        <v>0</v>
      </c>
      <c r="BH446" s="229">
        <f>IF(N446="sníž. přenesená",J446,0)</f>
        <v>0</v>
      </c>
      <c r="BI446" s="229">
        <f>IF(N446="nulová",J446,0)</f>
        <v>0</v>
      </c>
      <c r="BJ446" s="17" t="s">
        <v>8</v>
      </c>
      <c r="BK446" s="229">
        <f>ROUND(I446*H446,0)</f>
        <v>0</v>
      </c>
      <c r="BL446" s="17" t="s">
        <v>468</v>
      </c>
      <c r="BM446" s="228" t="s">
        <v>1663</v>
      </c>
    </row>
    <row r="447" s="2" customFormat="1" ht="16.5" customHeight="1">
      <c r="A447" s="38"/>
      <c r="B447" s="39"/>
      <c r="C447" s="218" t="s">
        <v>1664</v>
      </c>
      <c r="D447" s="218" t="s">
        <v>128</v>
      </c>
      <c r="E447" s="219" t="s">
        <v>1665</v>
      </c>
      <c r="F447" s="220" t="s">
        <v>1666</v>
      </c>
      <c r="G447" s="221" t="s">
        <v>376</v>
      </c>
      <c r="H447" s="222">
        <v>5</v>
      </c>
      <c r="I447" s="223"/>
      <c r="J447" s="222">
        <f>ROUND(I447*H447,0)</f>
        <v>0</v>
      </c>
      <c r="K447" s="220" t="s">
        <v>1</v>
      </c>
      <c r="L447" s="44"/>
      <c r="M447" s="224" t="s">
        <v>1</v>
      </c>
      <c r="N447" s="225" t="s">
        <v>39</v>
      </c>
      <c r="O447" s="91"/>
      <c r="P447" s="226">
        <f>O447*H447</f>
        <v>0</v>
      </c>
      <c r="Q447" s="226">
        <v>0</v>
      </c>
      <c r="R447" s="226">
        <f>Q447*H447</f>
        <v>0</v>
      </c>
      <c r="S447" s="226">
        <v>0</v>
      </c>
      <c r="T447" s="227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8" t="s">
        <v>468</v>
      </c>
      <c r="AT447" s="228" t="s">
        <v>128</v>
      </c>
      <c r="AU447" s="228" t="s">
        <v>83</v>
      </c>
      <c r="AY447" s="17" t="s">
        <v>126</v>
      </c>
      <c r="BE447" s="229">
        <f>IF(N447="základní",J447,0)</f>
        <v>0</v>
      </c>
      <c r="BF447" s="229">
        <f>IF(N447="snížená",J447,0)</f>
        <v>0</v>
      </c>
      <c r="BG447" s="229">
        <f>IF(N447="zákl. přenesená",J447,0)</f>
        <v>0</v>
      </c>
      <c r="BH447" s="229">
        <f>IF(N447="sníž. přenesená",J447,0)</f>
        <v>0</v>
      </c>
      <c r="BI447" s="229">
        <f>IF(N447="nulová",J447,0)</f>
        <v>0</v>
      </c>
      <c r="BJ447" s="17" t="s">
        <v>8</v>
      </c>
      <c r="BK447" s="229">
        <f>ROUND(I447*H447,0)</f>
        <v>0</v>
      </c>
      <c r="BL447" s="17" t="s">
        <v>468</v>
      </c>
      <c r="BM447" s="228" t="s">
        <v>1667</v>
      </c>
    </row>
    <row r="448" s="2" customFormat="1" ht="16.5" customHeight="1">
      <c r="A448" s="38"/>
      <c r="B448" s="39"/>
      <c r="C448" s="218" t="s">
        <v>1668</v>
      </c>
      <c r="D448" s="218" t="s">
        <v>128</v>
      </c>
      <c r="E448" s="219" t="s">
        <v>1669</v>
      </c>
      <c r="F448" s="220" t="s">
        <v>1670</v>
      </c>
      <c r="G448" s="221" t="s">
        <v>376</v>
      </c>
      <c r="H448" s="222">
        <v>4</v>
      </c>
      <c r="I448" s="223"/>
      <c r="J448" s="222">
        <f>ROUND(I448*H448,0)</f>
        <v>0</v>
      </c>
      <c r="K448" s="220" t="s">
        <v>1</v>
      </c>
      <c r="L448" s="44"/>
      <c r="M448" s="224" t="s">
        <v>1</v>
      </c>
      <c r="N448" s="225" t="s">
        <v>39</v>
      </c>
      <c r="O448" s="91"/>
      <c r="P448" s="226">
        <f>O448*H448</f>
        <v>0</v>
      </c>
      <c r="Q448" s="226">
        <v>0</v>
      </c>
      <c r="R448" s="226">
        <f>Q448*H448</f>
        <v>0</v>
      </c>
      <c r="S448" s="226">
        <v>0</v>
      </c>
      <c r="T448" s="227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8" t="s">
        <v>468</v>
      </c>
      <c r="AT448" s="228" t="s">
        <v>128</v>
      </c>
      <c r="AU448" s="228" t="s">
        <v>83</v>
      </c>
      <c r="AY448" s="17" t="s">
        <v>126</v>
      </c>
      <c r="BE448" s="229">
        <f>IF(N448="základní",J448,0)</f>
        <v>0</v>
      </c>
      <c r="BF448" s="229">
        <f>IF(N448="snížená",J448,0)</f>
        <v>0</v>
      </c>
      <c r="BG448" s="229">
        <f>IF(N448="zákl. přenesená",J448,0)</f>
        <v>0</v>
      </c>
      <c r="BH448" s="229">
        <f>IF(N448="sníž. přenesená",J448,0)</f>
        <v>0</v>
      </c>
      <c r="BI448" s="229">
        <f>IF(N448="nulová",J448,0)</f>
        <v>0</v>
      </c>
      <c r="BJ448" s="17" t="s">
        <v>8</v>
      </c>
      <c r="BK448" s="229">
        <f>ROUND(I448*H448,0)</f>
        <v>0</v>
      </c>
      <c r="BL448" s="17" t="s">
        <v>468</v>
      </c>
      <c r="BM448" s="228" t="s">
        <v>1671</v>
      </c>
    </row>
    <row r="449" s="2" customFormat="1" ht="16.5" customHeight="1">
      <c r="A449" s="38"/>
      <c r="B449" s="39"/>
      <c r="C449" s="218" t="s">
        <v>1672</v>
      </c>
      <c r="D449" s="218" t="s">
        <v>128</v>
      </c>
      <c r="E449" s="219" t="s">
        <v>1673</v>
      </c>
      <c r="F449" s="220" t="s">
        <v>1674</v>
      </c>
      <c r="G449" s="221" t="s">
        <v>376</v>
      </c>
      <c r="H449" s="222">
        <v>4</v>
      </c>
      <c r="I449" s="223"/>
      <c r="J449" s="222">
        <f>ROUND(I449*H449,0)</f>
        <v>0</v>
      </c>
      <c r="K449" s="220" t="s">
        <v>1</v>
      </c>
      <c r="L449" s="44"/>
      <c r="M449" s="224" t="s">
        <v>1</v>
      </c>
      <c r="N449" s="225" t="s">
        <v>39</v>
      </c>
      <c r="O449" s="91"/>
      <c r="P449" s="226">
        <f>O449*H449</f>
        <v>0</v>
      </c>
      <c r="Q449" s="226">
        <v>0</v>
      </c>
      <c r="R449" s="226">
        <f>Q449*H449</f>
        <v>0</v>
      </c>
      <c r="S449" s="226">
        <v>0</v>
      </c>
      <c r="T449" s="227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8" t="s">
        <v>468</v>
      </c>
      <c r="AT449" s="228" t="s">
        <v>128</v>
      </c>
      <c r="AU449" s="228" t="s">
        <v>83</v>
      </c>
      <c r="AY449" s="17" t="s">
        <v>126</v>
      </c>
      <c r="BE449" s="229">
        <f>IF(N449="základní",J449,0)</f>
        <v>0</v>
      </c>
      <c r="BF449" s="229">
        <f>IF(N449="snížená",J449,0)</f>
        <v>0</v>
      </c>
      <c r="BG449" s="229">
        <f>IF(N449="zákl. přenesená",J449,0)</f>
        <v>0</v>
      </c>
      <c r="BH449" s="229">
        <f>IF(N449="sníž. přenesená",J449,0)</f>
        <v>0</v>
      </c>
      <c r="BI449" s="229">
        <f>IF(N449="nulová",J449,0)</f>
        <v>0</v>
      </c>
      <c r="BJ449" s="17" t="s">
        <v>8</v>
      </c>
      <c r="BK449" s="229">
        <f>ROUND(I449*H449,0)</f>
        <v>0</v>
      </c>
      <c r="BL449" s="17" t="s">
        <v>468</v>
      </c>
      <c r="BM449" s="228" t="s">
        <v>1675</v>
      </c>
    </row>
    <row r="450" s="2" customFormat="1" ht="16.5" customHeight="1">
      <c r="A450" s="38"/>
      <c r="B450" s="39"/>
      <c r="C450" s="218" t="s">
        <v>1676</v>
      </c>
      <c r="D450" s="218" t="s">
        <v>128</v>
      </c>
      <c r="E450" s="219" t="s">
        <v>1677</v>
      </c>
      <c r="F450" s="220" t="s">
        <v>1678</v>
      </c>
      <c r="G450" s="221" t="s">
        <v>376</v>
      </c>
      <c r="H450" s="222">
        <v>4</v>
      </c>
      <c r="I450" s="223"/>
      <c r="J450" s="222">
        <f>ROUND(I450*H450,0)</f>
        <v>0</v>
      </c>
      <c r="K450" s="220" t="s">
        <v>1</v>
      </c>
      <c r="L450" s="44"/>
      <c r="M450" s="224" t="s">
        <v>1</v>
      </c>
      <c r="N450" s="225" t="s">
        <v>39</v>
      </c>
      <c r="O450" s="91"/>
      <c r="P450" s="226">
        <f>O450*H450</f>
        <v>0</v>
      </c>
      <c r="Q450" s="226">
        <v>0</v>
      </c>
      <c r="R450" s="226">
        <f>Q450*H450</f>
        <v>0</v>
      </c>
      <c r="S450" s="226">
        <v>0</v>
      </c>
      <c r="T450" s="227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8" t="s">
        <v>468</v>
      </c>
      <c r="AT450" s="228" t="s">
        <v>128</v>
      </c>
      <c r="AU450" s="228" t="s">
        <v>83</v>
      </c>
      <c r="AY450" s="17" t="s">
        <v>126</v>
      </c>
      <c r="BE450" s="229">
        <f>IF(N450="základní",J450,0)</f>
        <v>0</v>
      </c>
      <c r="BF450" s="229">
        <f>IF(N450="snížená",J450,0)</f>
        <v>0</v>
      </c>
      <c r="BG450" s="229">
        <f>IF(N450="zákl. přenesená",J450,0)</f>
        <v>0</v>
      </c>
      <c r="BH450" s="229">
        <f>IF(N450="sníž. přenesená",J450,0)</f>
        <v>0</v>
      </c>
      <c r="BI450" s="229">
        <f>IF(N450="nulová",J450,0)</f>
        <v>0</v>
      </c>
      <c r="BJ450" s="17" t="s">
        <v>8</v>
      </c>
      <c r="BK450" s="229">
        <f>ROUND(I450*H450,0)</f>
        <v>0</v>
      </c>
      <c r="BL450" s="17" t="s">
        <v>468</v>
      </c>
      <c r="BM450" s="228" t="s">
        <v>1679</v>
      </c>
    </row>
    <row r="451" s="2" customFormat="1" ht="16.5" customHeight="1">
      <c r="A451" s="38"/>
      <c r="B451" s="39"/>
      <c r="C451" s="218" t="s">
        <v>1680</v>
      </c>
      <c r="D451" s="218" t="s">
        <v>128</v>
      </c>
      <c r="E451" s="219" t="s">
        <v>1681</v>
      </c>
      <c r="F451" s="220" t="s">
        <v>1682</v>
      </c>
      <c r="G451" s="221" t="s">
        <v>376</v>
      </c>
      <c r="H451" s="222">
        <v>1</v>
      </c>
      <c r="I451" s="223"/>
      <c r="J451" s="222">
        <f>ROUND(I451*H451,0)</f>
        <v>0</v>
      </c>
      <c r="K451" s="220" t="s">
        <v>1</v>
      </c>
      <c r="L451" s="44"/>
      <c r="M451" s="224" t="s">
        <v>1</v>
      </c>
      <c r="N451" s="225" t="s">
        <v>39</v>
      </c>
      <c r="O451" s="91"/>
      <c r="P451" s="226">
        <f>O451*H451</f>
        <v>0</v>
      </c>
      <c r="Q451" s="226">
        <v>0</v>
      </c>
      <c r="R451" s="226">
        <f>Q451*H451</f>
        <v>0</v>
      </c>
      <c r="S451" s="226">
        <v>0</v>
      </c>
      <c r="T451" s="227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8" t="s">
        <v>468</v>
      </c>
      <c r="AT451" s="228" t="s">
        <v>128</v>
      </c>
      <c r="AU451" s="228" t="s">
        <v>83</v>
      </c>
      <c r="AY451" s="17" t="s">
        <v>126</v>
      </c>
      <c r="BE451" s="229">
        <f>IF(N451="základní",J451,0)</f>
        <v>0</v>
      </c>
      <c r="BF451" s="229">
        <f>IF(N451="snížená",J451,0)</f>
        <v>0</v>
      </c>
      <c r="BG451" s="229">
        <f>IF(N451="zákl. přenesená",J451,0)</f>
        <v>0</v>
      </c>
      <c r="BH451" s="229">
        <f>IF(N451="sníž. přenesená",J451,0)</f>
        <v>0</v>
      </c>
      <c r="BI451" s="229">
        <f>IF(N451="nulová",J451,0)</f>
        <v>0</v>
      </c>
      <c r="BJ451" s="17" t="s">
        <v>8</v>
      </c>
      <c r="BK451" s="229">
        <f>ROUND(I451*H451,0)</f>
        <v>0</v>
      </c>
      <c r="BL451" s="17" t="s">
        <v>468</v>
      </c>
      <c r="BM451" s="228" t="s">
        <v>1683</v>
      </c>
    </row>
    <row r="452" s="2" customFormat="1" ht="16.5" customHeight="1">
      <c r="A452" s="38"/>
      <c r="B452" s="39"/>
      <c r="C452" s="218" t="s">
        <v>1684</v>
      </c>
      <c r="D452" s="218" t="s">
        <v>128</v>
      </c>
      <c r="E452" s="219" t="s">
        <v>1685</v>
      </c>
      <c r="F452" s="220" t="s">
        <v>1686</v>
      </c>
      <c r="G452" s="221" t="s">
        <v>376</v>
      </c>
      <c r="H452" s="222">
        <v>4</v>
      </c>
      <c r="I452" s="223"/>
      <c r="J452" s="222">
        <f>ROUND(I452*H452,0)</f>
        <v>0</v>
      </c>
      <c r="K452" s="220" t="s">
        <v>1</v>
      </c>
      <c r="L452" s="44"/>
      <c r="M452" s="224" t="s">
        <v>1</v>
      </c>
      <c r="N452" s="225" t="s">
        <v>39</v>
      </c>
      <c r="O452" s="91"/>
      <c r="P452" s="226">
        <f>O452*H452</f>
        <v>0</v>
      </c>
      <c r="Q452" s="226">
        <v>0</v>
      </c>
      <c r="R452" s="226">
        <f>Q452*H452</f>
        <v>0</v>
      </c>
      <c r="S452" s="226">
        <v>0</v>
      </c>
      <c r="T452" s="227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8" t="s">
        <v>468</v>
      </c>
      <c r="AT452" s="228" t="s">
        <v>128</v>
      </c>
      <c r="AU452" s="228" t="s">
        <v>83</v>
      </c>
      <c r="AY452" s="17" t="s">
        <v>126</v>
      </c>
      <c r="BE452" s="229">
        <f>IF(N452="základní",J452,0)</f>
        <v>0</v>
      </c>
      <c r="BF452" s="229">
        <f>IF(N452="snížená",J452,0)</f>
        <v>0</v>
      </c>
      <c r="BG452" s="229">
        <f>IF(N452="zákl. přenesená",J452,0)</f>
        <v>0</v>
      </c>
      <c r="BH452" s="229">
        <f>IF(N452="sníž. přenesená",J452,0)</f>
        <v>0</v>
      </c>
      <c r="BI452" s="229">
        <f>IF(N452="nulová",J452,0)</f>
        <v>0</v>
      </c>
      <c r="BJ452" s="17" t="s">
        <v>8</v>
      </c>
      <c r="BK452" s="229">
        <f>ROUND(I452*H452,0)</f>
        <v>0</v>
      </c>
      <c r="BL452" s="17" t="s">
        <v>468</v>
      </c>
      <c r="BM452" s="228" t="s">
        <v>1687</v>
      </c>
    </row>
    <row r="453" s="2" customFormat="1" ht="16.5" customHeight="1">
      <c r="A453" s="38"/>
      <c r="B453" s="39"/>
      <c r="C453" s="218" t="s">
        <v>1688</v>
      </c>
      <c r="D453" s="218" t="s">
        <v>128</v>
      </c>
      <c r="E453" s="219" t="s">
        <v>1689</v>
      </c>
      <c r="F453" s="220" t="s">
        <v>1690</v>
      </c>
      <c r="G453" s="221" t="s">
        <v>376</v>
      </c>
      <c r="H453" s="222">
        <v>4</v>
      </c>
      <c r="I453" s="223"/>
      <c r="J453" s="222">
        <f>ROUND(I453*H453,0)</f>
        <v>0</v>
      </c>
      <c r="K453" s="220" t="s">
        <v>1</v>
      </c>
      <c r="L453" s="44"/>
      <c r="M453" s="224" t="s">
        <v>1</v>
      </c>
      <c r="N453" s="225" t="s">
        <v>39</v>
      </c>
      <c r="O453" s="91"/>
      <c r="P453" s="226">
        <f>O453*H453</f>
        <v>0</v>
      </c>
      <c r="Q453" s="226">
        <v>0</v>
      </c>
      <c r="R453" s="226">
        <f>Q453*H453</f>
        <v>0</v>
      </c>
      <c r="S453" s="226">
        <v>0</v>
      </c>
      <c r="T453" s="227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8" t="s">
        <v>468</v>
      </c>
      <c r="AT453" s="228" t="s">
        <v>128</v>
      </c>
      <c r="AU453" s="228" t="s">
        <v>83</v>
      </c>
      <c r="AY453" s="17" t="s">
        <v>126</v>
      </c>
      <c r="BE453" s="229">
        <f>IF(N453="základní",J453,0)</f>
        <v>0</v>
      </c>
      <c r="BF453" s="229">
        <f>IF(N453="snížená",J453,0)</f>
        <v>0</v>
      </c>
      <c r="BG453" s="229">
        <f>IF(N453="zákl. přenesená",J453,0)</f>
        <v>0</v>
      </c>
      <c r="BH453" s="229">
        <f>IF(N453="sníž. přenesená",J453,0)</f>
        <v>0</v>
      </c>
      <c r="BI453" s="229">
        <f>IF(N453="nulová",J453,0)</f>
        <v>0</v>
      </c>
      <c r="BJ453" s="17" t="s">
        <v>8</v>
      </c>
      <c r="BK453" s="229">
        <f>ROUND(I453*H453,0)</f>
        <v>0</v>
      </c>
      <c r="BL453" s="17" t="s">
        <v>468</v>
      </c>
      <c r="BM453" s="228" t="s">
        <v>1691</v>
      </c>
    </row>
    <row r="454" s="2" customFormat="1" ht="16.5" customHeight="1">
      <c r="A454" s="38"/>
      <c r="B454" s="39"/>
      <c r="C454" s="218" t="s">
        <v>1692</v>
      </c>
      <c r="D454" s="218" t="s">
        <v>128</v>
      </c>
      <c r="E454" s="219" t="s">
        <v>1693</v>
      </c>
      <c r="F454" s="220" t="s">
        <v>1694</v>
      </c>
      <c r="G454" s="221" t="s">
        <v>131</v>
      </c>
      <c r="H454" s="222">
        <v>45</v>
      </c>
      <c r="I454" s="223"/>
      <c r="J454" s="222">
        <f>ROUND(I454*H454,0)</f>
        <v>0</v>
      </c>
      <c r="K454" s="220" t="s">
        <v>1</v>
      </c>
      <c r="L454" s="44"/>
      <c r="M454" s="224" t="s">
        <v>1</v>
      </c>
      <c r="N454" s="225" t="s">
        <v>39</v>
      </c>
      <c r="O454" s="91"/>
      <c r="P454" s="226">
        <f>O454*H454</f>
        <v>0</v>
      </c>
      <c r="Q454" s="226">
        <v>0</v>
      </c>
      <c r="R454" s="226">
        <f>Q454*H454</f>
        <v>0</v>
      </c>
      <c r="S454" s="226">
        <v>0</v>
      </c>
      <c r="T454" s="227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8" t="s">
        <v>468</v>
      </c>
      <c r="AT454" s="228" t="s">
        <v>128</v>
      </c>
      <c r="AU454" s="228" t="s">
        <v>83</v>
      </c>
      <c r="AY454" s="17" t="s">
        <v>126</v>
      </c>
      <c r="BE454" s="229">
        <f>IF(N454="základní",J454,0)</f>
        <v>0</v>
      </c>
      <c r="BF454" s="229">
        <f>IF(N454="snížená",J454,0)</f>
        <v>0</v>
      </c>
      <c r="BG454" s="229">
        <f>IF(N454="zákl. přenesená",J454,0)</f>
        <v>0</v>
      </c>
      <c r="BH454" s="229">
        <f>IF(N454="sníž. přenesená",J454,0)</f>
        <v>0</v>
      </c>
      <c r="BI454" s="229">
        <f>IF(N454="nulová",J454,0)</f>
        <v>0</v>
      </c>
      <c r="BJ454" s="17" t="s">
        <v>8</v>
      </c>
      <c r="BK454" s="229">
        <f>ROUND(I454*H454,0)</f>
        <v>0</v>
      </c>
      <c r="BL454" s="17" t="s">
        <v>468</v>
      </c>
      <c r="BM454" s="228" t="s">
        <v>1695</v>
      </c>
    </row>
    <row r="455" s="2" customFormat="1" ht="16.5" customHeight="1">
      <c r="A455" s="38"/>
      <c r="B455" s="39"/>
      <c r="C455" s="218" t="s">
        <v>1696</v>
      </c>
      <c r="D455" s="218" t="s">
        <v>128</v>
      </c>
      <c r="E455" s="219" t="s">
        <v>1697</v>
      </c>
      <c r="F455" s="220" t="s">
        <v>1698</v>
      </c>
      <c r="G455" s="221" t="s">
        <v>376</v>
      </c>
      <c r="H455" s="222">
        <v>8</v>
      </c>
      <c r="I455" s="223"/>
      <c r="J455" s="222">
        <f>ROUND(I455*H455,0)</f>
        <v>0</v>
      </c>
      <c r="K455" s="220" t="s">
        <v>1</v>
      </c>
      <c r="L455" s="44"/>
      <c r="M455" s="224" t="s">
        <v>1</v>
      </c>
      <c r="N455" s="225" t="s">
        <v>39</v>
      </c>
      <c r="O455" s="91"/>
      <c r="P455" s="226">
        <f>O455*H455</f>
        <v>0</v>
      </c>
      <c r="Q455" s="226">
        <v>0</v>
      </c>
      <c r="R455" s="226">
        <f>Q455*H455</f>
        <v>0</v>
      </c>
      <c r="S455" s="226">
        <v>0</v>
      </c>
      <c r="T455" s="227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8" t="s">
        <v>468</v>
      </c>
      <c r="AT455" s="228" t="s">
        <v>128</v>
      </c>
      <c r="AU455" s="228" t="s">
        <v>83</v>
      </c>
      <c r="AY455" s="17" t="s">
        <v>126</v>
      </c>
      <c r="BE455" s="229">
        <f>IF(N455="základní",J455,0)</f>
        <v>0</v>
      </c>
      <c r="BF455" s="229">
        <f>IF(N455="snížená",J455,0)</f>
        <v>0</v>
      </c>
      <c r="BG455" s="229">
        <f>IF(N455="zákl. přenesená",J455,0)</f>
        <v>0</v>
      </c>
      <c r="BH455" s="229">
        <f>IF(N455="sníž. přenesená",J455,0)</f>
        <v>0</v>
      </c>
      <c r="BI455" s="229">
        <f>IF(N455="nulová",J455,0)</f>
        <v>0</v>
      </c>
      <c r="BJ455" s="17" t="s">
        <v>8</v>
      </c>
      <c r="BK455" s="229">
        <f>ROUND(I455*H455,0)</f>
        <v>0</v>
      </c>
      <c r="BL455" s="17" t="s">
        <v>468</v>
      </c>
      <c r="BM455" s="228" t="s">
        <v>1699</v>
      </c>
    </row>
    <row r="456" s="2" customFormat="1" ht="16.5" customHeight="1">
      <c r="A456" s="38"/>
      <c r="B456" s="39"/>
      <c r="C456" s="218" t="s">
        <v>1700</v>
      </c>
      <c r="D456" s="218" t="s">
        <v>128</v>
      </c>
      <c r="E456" s="219" t="s">
        <v>1701</v>
      </c>
      <c r="F456" s="220" t="s">
        <v>1702</v>
      </c>
      <c r="G456" s="221" t="s">
        <v>131</v>
      </c>
      <c r="H456" s="222">
        <v>45</v>
      </c>
      <c r="I456" s="223"/>
      <c r="J456" s="222">
        <f>ROUND(I456*H456,0)</f>
        <v>0</v>
      </c>
      <c r="K456" s="220" t="s">
        <v>1</v>
      </c>
      <c r="L456" s="44"/>
      <c r="M456" s="224" t="s">
        <v>1</v>
      </c>
      <c r="N456" s="225" t="s">
        <v>39</v>
      </c>
      <c r="O456" s="91"/>
      <c r="P456" s="226">
        <f>O456*H456</f>
        <v>0</v>
      </c>
      <c r="Q456" s="226">
        <v>0</v>
      </c>
      <c r="R456" s="226">
        <f>Q456*H456</f>
        <v>0</v>
      </c>
      <c r="S456" s="226">
        <v>0</v>
      </c>
      <c r="T456" s="227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8" t="s">
        <v>468</v>
      </c>
      <c r="AT456" s="228" t="s">
        <v>128</v>
      </c>
      <c r="AU456" s="228" t="s">
        <v>83</v>
      </c>
      <c r="AY456" s="17" t="s">
        <v>126</v>
      </c>
      <c r="BE456" s="229">
        <f>IF(N456="základní",J456,0)</f>
        <v>0</v>
      </c>
      <c r="BF456" s="229">
        <f>IF(N456="snížená",J456,0)</f>
        <v>0</v>
      </c>
      <c r="BG456" s="229">
        <f>IF(N456="zákl. přenesená",J456,0)</f>
        <v>0</v>
      </c>
      <c r="BH456" s="229">
        <f>IF(N456="sníž. přenesená",J456,0)</f>
        <v>0</v>
      </c>
      <c r="BI456" s="229">
        <f>IF(N456="nulová",J456,0)</f>
        <v>0</v>
      </c>
      <c r="BJ456" s="17" t="s">
        <v>8</v>
      </c>
      <c r="BK456" s="229">
        <f>ROUND(I456*H456,0)</f>
        <v>0</v>
      </c>
      <c r="BL456" s="17" t="s">
        <v>468</v>
      </c>
      <c r="BM456" s="228" t="s">
        <v>1703</v>
      </c>
    </row>
    <row r="457" s="2" customFormat="1" ht="16.5" customHeight="1">
      <c r="A457" s="38"/>
      <c r="B457" s="39"/>
      <c r="C457" s="218" t="s">
        <v>1704</v>
      </c>
      <c r="D457" s="218" t="s">
        <v>128</v>
      </c>
      <c r="E457" s="219" t="s">
        <v>1705</v>
      </c>
      <c r="F457" s="220" t="s">
        <v>1706</v>
      </c>
      <c r="G457" s="221" t="s">
        <v>131</v>
      </c>
      <c r="H457" s="222">
        <v>5</v>
      </c>
      <c r="I457" s="223"/>
      <c r="J457" s="222">
        <f>ROUND(I457*H457,0)</f>
        <v>0</v>
      </c>
      <c r="K457" s="220" t="s">
        <v>1</v>
      </c>
      <c r="L457" s="44"/>
      <c r="M457" s="224" t="s">
        <v>1</v>
      </c>
      <c r="N457" s="225" t="s">
        <v>39</v>
      </c>
      <c r="O457" s="91"/>
      <c r="P457" s="226">
        <f>O457*H457</f>
        <v>0</v>
      </c>
      <c r="Q457" s="226">
        <v>0</v>
      </c>
      <c r="R457" s="226">
        <f>Q457*H457</f>
        <v>0</v>
      </c>
      <c r="S457" s="226">
        <v>0</v>
      </c>
      <c r="T457" s="227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8" t="s">
        <v>468</v>
      </c>
      <c r="AT457" s="228" t="s">
        <v>128</v>
      </c>
      <c r="AU457" s="228" t="s">
        <v>83</v>
      </c>
      <c r="AY457" s="17" t="s">
        <v>126</v>
      </c>
      <c r="BE457" s="229">
        <f>IF(N457="základní",J457,0)</f>
        <v>0</v>
      </c>
      <c r="BF457" s="229">
        <f>IF(N457="snížená",J457,0)</f>
        <v>0</v>
      </c>
      <c r="BG457" s="229">
        <f>IF(N457="zákl. přenesená",J457,0)</f>
        <v>0</v>
      </c>
      <c r="BH457" s="229">
        <f>IF(N457="sníž. přenesená",J457,0)</f>
        <v>0</v>
      </c>
      <c r="BI457" s="229">
        <f>IF(N457="nulová",J457,0)</f>
        <v>0</v>
      </c>
      <c r="BJ457" s="17" t="s">
        <v>8</v>
      </c>
      <c r="BK457" s="229">
        <f>ROUND(I457*H457,0)</f>
        <v>0</v>
      </c>
      <c r="BL457" s="17" t="s">
        <v>468</v>
      </c>
      <c r="BM457" s="228" t="s">
        <v>1707</v>
      </c>
    </row>
    <row r="458" s="2" customFormat="1" ht="16.5" customHeight="1">
      <c r="A458" s="38"/>
      <c r="B458" s="39"/>
      <c r="C458" s="218" t="s">
        <v>1708</v>
      </c>
      <c r="D458" s="218" t="s">
        <v>128</v>
      </c>
      <c r="E458" s="219" t="s">
        <v>1709</v>
      </c>
      <c r="F458" s="220" t="s">
        <v>1710</v>
      </c>
      <c r="G458" s="221" t="s">
        <v>376</v>
      </c>
      <c r="H458" s="222">
        <v>9</v>
      </c>
      <c r="I458" s="223"/>
      <c r="J458" s="222">
        <f>ROUND(I458*H458,0)</f>
        <v>0</v>
      </c>
      <c r="K458" s="220" t="s">
        <v>1</v>
      </c>
      <c r="L458" s="44"/>
      <c r="M458" s="224" t="s">
        <v>1</v>
      </c>
      <c r="N458" s="225" t="s">
        <v>39</v>
      </c>
      <c r="O458" s="91"/>
      <c r="P458" s="226">
        <f>O458*H458</f>
        <v>0</v>
      </c>
      <c r="Q458" s="226">
        <v>0</v>
      </c>
      <c r="R458" s="226">
        <f>Q458*H458</f>
        <v>0</v>
      </c>
      <c r="S458" s="226">
        <v>0</v>
      </c>
      <c r="T458" s="227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8" t="s">
        <v>468</v>
      </c>
      <c r="AT458" s="228" t="s">
        <v>128</v>
      </c>
      <c r="AU458" s="228" t="s">
        <v>83</v>
      </c>
      <c r="AY458" s="17" t="s">
        <v>126</v>
      </c>
      <c r="BE458" s="229">
        <f>IF(N458="základní",J458,0)</f>
        <v>0</v>
      </c>
      <c r="BF458" s="229">
        <f>IF(N458="snížená",J458,0)</f>
        <v>0</v>
      </c>
      <c r="BG458" s="229">
        <f>IF(N458="zákl. přenesená",J458,0)</f>
        <v>0</v>
      </c>
      <c r="BH458" s="229">
        <f>IF(N458="sníž. přenesená",J458,0)</f>
        <v>0</v>
      </c>
      <c r="BI458" s="229">
        <f>IF(N458="nulová",J458,0)</f>
        <v>0</v>
      </c>
      <c r="BJ458" s="17" t="s">
        <v>8</v>
      </c>
      <c r="BK458" s="229">
        <f>ROUND(I458*H458,0)</f>
        <v>0</v>
      </c>
      <c r="BL458" s="17" t="s">
        <v>468</v>
      </c>
      <c r="BM458" s="228" t="s">
        <v>1711</v>
      </c>
    </row>
    <row r="459" s="2" customFormat="1" ht="16.5" customHeight="1">
      <c r="A459" s="38"/>
      <c r="B459" s="39"/>
      <c r="C459" s="218" t="s">
        <v>1712</v>
      </c>
      <c r="D459" s="218" t="s">
        <v>128</v>
      </c>
      <c r="E459" s="219" t="s">
        <v>1713</v>
      </c>
      <c r="F459" s="220" t="s">
        <v>1714</v>
      </c>
      <c r="G459" s="221" t="s">
        <v>376</v>
      </c>
      <c r="H459" s="222">
        <v>1</v>
      </c>
      <c r="I459" s="223"/>
      <c r="J459" s="222">
        <f>ROUND(I459*H459,0)</f>
        <v>0</v>
      </c>
      <c r="K459" s="220" t="s">
        <v>1</v>
      </c>
      <c r="L459" s="44"/>
      <c r="M459" s="224" t="s">
        <v>1</v>
      </c>
      <c r="N459" s="225" t="s">
        <v>39</v>
      </c>
      <c r="O459" s="91"/>
      <c r="P459" s="226">
        <f>O459*H459</f>
        <v>0</v>
      </c>
      <c r="Q459" s="226">
        <v>0</v>
      </c>
      <c r="R459" s="226">
        <f>Q459*H459</f>
        <v>0</v>
      </c>
      <c r="S459" s="226">
        <v>0</v>
      </c>
      <c r="T459" s="227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8" t="s">
        <v>468</v>
      </c>
      <c r="AT459" s="228" t="s">
        <v>128</v>
      </c>
      <c r="AU459" s="228" t="s">
        <v>83</v>
      </c>
      <c r="AY459" s="17" t="s">
        <v>126</v>
      </c>
      <c r="BE459" s="229">
        <f>IF(N459="základní",J459,0)</f>
        <v>0</v>
      </c>
      <c r="BF459" s="229">
        <f>IF(N459="snížená",J459,0)</f>
        <v>0</v>
      </c>
      <c r="BG459" s="229">
        <f>IF(N459="zákl. přenesená",J459,0)</f>
        <v>0</v>
      </c>
      <c r="BH459" s="229">
        <f>IF(N459="sníž. přenesená",J459,0)</f>
        <v>0</v>
      </c>
      <c r="BI459" s="229">
        <f>IF(N459="nulová",J459,0)</f>
        <v>0</v>
      </c>
      <c r="BJ459" s="17" t="s">
        <v>8</v>
      </c>
      <c r="BK459" s="229">
        <f>ROUND(I459*H459,0)</f>
        <v>0</v>
      </c>
      <c r="BL459" s="17" t="s">
        <v>468</v>
      </c>
      <c r="BM459" s="228" t="s">
        <v>1715</v>
      </c>
    </row>
    <row r="460" s="2" customFormat="1" ht="16.5" customHeight="1">
      <c r="A460" s="38"/>
      <c r="B460" s="39"/>
      <c r="C460" s="218" t="s">
        <v>1716</v>
      </c>
      <c r="D460" s="218" t="s">
        <v>128</v>
      </c>
      <c r="E460" s="219" t="s">
        <v>1717</v>
      </c>
      <c r="F460" s="220" t="s">
        <v>1718</v>
      </c>
      <c r="G460" s="221" t="s">
        <v>376</v>
      </c>
      <c r="H460" s="222">
        <v>2</v>
      </c>
      <c r="I460" s="223"/>
      <c r="J460" s="222">
        <f>ROUND(I460*H460,0)</f>
        <v>0</v>
      </c>
      <c r="K460" s="220" t="s">
        <v>1</v>
      </c>
      <c r="L460" s="44"/>
      <c r="M460" s="224" t="s">
        <v>1</v>
      </c>
      <c r="N460" s="225" t="s">
        <v>39</v>
      </c>
      <c r="O460" s="91"/>
      <c r="P460" s="226">
        <f>O460*H460</f>
        <v>0</v>
      </c>
      <c r="Q460" s="226">
        <v>0</v>
      </c>
      <c r="R460" s="226">
        <f>Q460*H460</f>
        <v>0</v>
      </c>
      <c r="S460" s="226">
        <v>0</v>
      </c>
      <c r="T460" s="227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8" t="s">
        <v>468</v>
      </c>
      <c r="AT460" s="228" t="s">
        <v>128</v>
      </c>
      <c r="AU460" s="228" t="s">
        <v>83</v>
      </c>
      <c r="AY460" s="17" t="s">
        <v>126</v>
      </c>
      <c r="BE460" s="229">
        <f>IF(N460="základní",J460,0)</f>
        <v>0</v>
      </c>
      <c r="BF460" s="229">
        <f>IF(N460="snížená",J460,0)</f>
        <v>0</v>
      </c>
      <c r="BG460" s="229">
        <f>IF(N460="zákl. přenesená",J460,0)</f>
        <v>0</v>
      </c>
      <c r="BH460" s="229">
        <f>IF(N460="sníž. přenesená",J460,0)</f>
        <v>0</v>
      </c>
      <c r="BI460" s="229">
        <f>IF(N460="nulová",J460,0)</f>
        <v>0</v>
      </c>
      <c r="BJ460" s="17" t="s">
        <v>8</v>
      </c>
      <c r="BK460" s="229">
        <f>ROUND(I460*H460,0)</f>
        <v>0</v>
      </c>
      <c r="BL460" s="17" t="s">
        <v>468</v>
      </c>
      <c r="BM460" s="228" t="s">
        <v>1719</v>
      </c>
    </row>
    <row r="461" s="2" customFormat="1" ht="16.5" customHeight="1">
      <c r="A461" s="38"/>
      <c r="B461" s="39"/>
      <c r="C461" s="218" t="s">
        <v>1720</v>
      </c>
      <c r="D461" s="218" t="s">
        <v>128</v>
      </c>
      <c r="E461" s="219" t="s">
        <v>1721</v>
      </c>
      <c r="F461" s="220" t="s">
        <v>1722</v>
      </c>
      <c r="G461" s="221" t="s">
        <v>376</v>
      </c>
      <c r="H461" s="222">
        <v>2</v>
      </c>
      <c r="I461" s="223"/>
      <c r="J461" s="222">
        <f>ROUND(I461*H461,0)</f>
        <v>0</v>
      </c>
      <c r="K461" s="220" t="s">
        <v>1</v>
      </c>
      <c r="L461" s="44"/>
      <c r="M461" s="224" t="s">
        <v>1</v>
      </c>
      <c r="N461" s="225" t="s">
        <v>39</v>
      </c>
      <c r="O461" s="91"/>
      <c r="P461" s="226">
        <f>O461*H461</f>
        <v>0</v>
      </c>
      <c r="Q461" s="226">
        <v>0</v>
      </c>
      <c r="R461" s="226">
        <f>Q461*H461</f>
        <v>0</v>
      </c>
      <c r="S461" s="226">
        <v>0</v>
      </c>
      <c r="T461" s="227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8" t="s">
        <v>468</v>
      </c>
      <c r="AT461" s="228" t="s">
        <v>128</v>
      </c>
      <c r="AU461" s="228" t="s">
        <v>83</v>
      </c>
      <c r="AY461" s="17" t="s">
        <v>126</v>
      </c>
      <c r="BE461" s="229">
        <f>IF(N461="základní",J461,0)</f>
        <v>0</v>
      </c>
      <c r="BF461" s="229">
        <f>IF(N461="snížená",J461,0)</f>
        <v>0</v>
      </c>
      <c r="BG461" s="229">
        <f>IF(N461="zákl. přenesená",J461,0)</f>
        <v>0</v>
      </c>
      <c r="BH461" s="229">
        <f>IF(N461="sníž. přenesená",J461,0)</f>
        <v>0</v>
      </c>
      <c r="BI461" s="229">
        <f>IF(N461="nulová",J461,0)</f>
        <v>0</v>
      </c>
      <c r="BJ461" s="17" t="s">
        <v>8</v>
      </c>
      <c r="BK461" s="229">
        <f>ROUND(I461*H461,0)</f>
        <v>0</v>
      </c>
      <c r="BL461" s="17" t="s">
        <v>468</v>
      </c>
      <c r="BM461" s="228" t="s">
        <v>1723</v>
      </c>
    </row>
    <row r="462" s="2" customFormat="1" ht="16.5" customHeight="1">
      <c r="A462" s="38"/>
      <c r="B462" s="39"/>
      <c r="C462" s="218" t="s">
        <v>1724</v>
      </c>
      <c r="D462" s="218" t="s">
        <v>128</v>
      </c>
      <c r="E462" s="219" t="s">
        <v>1725</v>
      </c>
      <c r="F462" s="220" t="s">
        <v>1726</v>
      </c>
      <c r="G462" s="221" t="s">
        <v>376</v>
      </c>
      <c r="H462" s="222">
        <v>3</v>
      </c>
      <c r="I462" s="223"/>
      <c r="J462" s="222">
        <f>ROUND(I462*H462,0)</f>
        <v>0</v>
      </c>
      <c r="K462" s="220" t="s">
        <v>1</v>
      </c>
      <c r="L462" s="44"/>
      <c r="M462" s="224" t="s">
        <v>1</v>
      </c>
      <c r="N462" s="225" t="s">
        <v>39</v>
      </c>
      <c r="O462" s="91"/>
      <c r="P462" s="226">
        <f>O462*H462</f>
        <v>0</v>
      </c>
      <c r="Q462" s="226">
        <v>0</v>
      </c>
      <c r="R462" s="226">
        <f>Q462*H462</f>
        <v>0</v>
      </c>
      <c r="S462" s="226">
        <v>0</v>
      </c>
      <c r="T462" s="227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8" t="s">
        <v>468</v>
      </c>
      <c r="AT462" s="228" t="s">
        <v>128</v>
      </c>
      <c r="AU462" s="228" t="s">
        <v>83</v>
      </c>
      <c r="AY462" s="17" t="s">
        <v>126</v>
      </c>
      <c r="BE462" s="229">
        <f>IF(N462="základní",J462,0)</f>
        <v>0</v>
      </c>
      <c r="BF462" s="229">
        <f>IF(N462="snížená",J462,0)</f>
        <v>0</v>
      </c>
      <c r="BG462" s="229">
        <f>IF(N462="zákl. přenesená",J462,0)</f>
        <v>0</v>
      </c>
      <c r="BH462" s="229">
        <f>IF(N462="sníž. přenesená",J462,0)</f>
        <v>0</v>
      </c>
      <c r="BI462" s="229">
        <f>IF(N462="nulová",J462,0)</f>
        <v>0</v>
      </c>
      <c r="BJ462" s="17" t="s">
        <v>8</v>
      </c>
      <c r="BK462" s="229">
        <f>ROUND(I462*H462,0)</f>
        <v>0</v>
      </c>
      <c r="BL462" s="17" t="s">
        <v>468</v>
      </c>
      <c r="BM462" s="228" t="s">
        <v>1727</v>
      </c>
    </row>
    <row r="463" s="2" customFormat="1" ht="16.5" customHeight="1">
      <c r="A463" s="38"/>
      <c r="B463" s="39"/>
      <c r="C463" s="218" t="s">
        <v>1728</v>
      </c>
      <c r="D463" s="218" t="s">
        <v>128</v>
      </c>
      <c r="E463" s="219" t="s">
        <v>1729</v>
      </c>
      <c r="F463" s="220" t="s">
        <v>1730</v>
      </c>
      <c r="G463" s="221" t="s">
        <v>376</v>
      </c>
      <c r="H463" s="222">
        <v>4</v>
      </c>
      <c r="I463" s="223"/>
      <c r="J463" s="222">
        <f>ROUND(I463*H463,0)</f>
        <v>0</v>
      </c>
      <c r="K463" s="220" t="s">
        <v>1</v>
      </c>
      <c r="L463" s="44"/>
      <c r="M463" s="224" t="s">
        <v>1</v>
      </c>
      <c r="N463" s="225" t="s">
        <v>39</v>
      </c>
      <c r="O463" s="91"/>
      <c r="P463" s="226">
        <f>O463*H463</f>
        <v>0</v>
      </c>
      <c r="Q463" s="226">
        <v>0</v>
      </c>
      <c r="R463" s="226">
        <f>Q463*H463</f>
        <v>0</v>
      </c>
      <c r="S463" s="226">
        <v>0</v>
      </c>
      <c r="T463" s="227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8" t="s">
        <v>468</v>
      </c>
      <c r="AT463" s="228" t="s">
        <v>128</v>
      </c>
      <c r="AU463" s="228" t="s">
        <v>83</v>
      </c>
      <c r="AY463" s="17" t="s">
        <v>126</v>
      </c>
      <c r="BE463" s="229">
        <f>IF(N463="základní",J463,0)</f>
        <v>0</v>
      </c>
      <c r="BF463" s="229">
        <f>IF(N463="snížená",J463,0)</f>
        <v>0</v>
      </c>
      <c r="BG463" s="229">
        <f>IF(N463="zákl. přenesená",J463,0)</f>
        <v>0</v>
      </c>
      <c r="BH463" s="229">
        <f>IF(N463="sníž. přenesená",J463,0)</f>
        <v>0</v>
      </c>
      <c r="BI463" s="229">
        <f>IF(N463="nulová",J463,0)</f>
        <v>0</v>
      </c>
      <c r="BJ463" s="17" t="s">
        <v>8</v>
      </c>
      <c r="BK463" s="229">
        <f>ROUND(I463*H463,0)</f>
        <v>0</v>
      </c>
      <c r="BL463" s="17" t="s">
        <v>468</v>
      </c>
      <c r="BM463" s="228" t="s">
        <v>1731</v>
      </c>
    </row>
    <row r="464" s="2" customFormat="1" ht="16.5" customHeight="1">
      <c r="A464" s="38"/>
      <c r="B464" s="39"/>
      <c r="C464" s="218" t="s">
        <v>1732</v>
      </c>
      <c r="D464" s="218" t="s">
        <v>128</v>
      </c>
      <c r="E464" s="219" t="s">
        <v>1733</v>
      </c>
      <c r="F464" s="220" t="s">
        <v>1734</v>
      </c>
      <c r="G464" s="221" t="s">
        <v>376</v>
      </c>
      <c r="H464" s="222">
        <v>4</v>
      </c>
      <c r="I464" s="223"/>
      <c r="J464" s="222">
        <f>ROUND(I464*H464,0)</f>
        <v>0</v>
      </c>
      <c r="K464" s="220" t="s">
        <v>1</v>
      </c>
      <c r="L464" s="44"/>
      <c r="M464" s="224" t="s">
        <v>1</v>
      </c>
      <c r="N464" s="225" t="s">
        <v>39</v>
      </c>
      <c r="O464" s="91"/>
      <c r="P464" s="226">
        <f>O464*H464</f>
        <v>0</v>
      </c>
      <c r="Q464" s="226">
        <v>0</v>
      </c>
      <c r="R464" s="226">
        <f>Q464*H464</f>
        <v>0</v>
      </c>
      <c r="S464" s="226">
        <v>0</v>
      </c>
      <c r="T464" s="227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8" t="s">
        <v>468</v>
      </c>
      <c r="AT464" s="228" t="s">
        <v>128</v>
      </c>
      <c r="AU464" s="228" t="s">
        <v>83</v>
      </c>
      <c r="AY464" s="17" t="s">
        <v>126</v>
      </c>
      <c r="BE464" s="229">
        <f>IF(N464="základní",J464,0)</f>
        <v>0</v>
      </c>
      <c r="BF464" s="229">
        <f>IF(N464="snížená",J464,0)</f>
        <v>0</v>
      </c>
      <c r="BG464" s="229">
        <f>IF(N464="zákl. přenesená",J464,0)</f>
        <v>0</v>
      </c>
      <c r="BH464" s="229">
        <f>IF(N464="sníž. přenesená",J464,0)</f>
        <v>0</v>
      </c>
      <c r="BI464" s="229">
        <f>IF(N464="nulová",J464,0)</f>
        <v>0</v>
      </c>
      <c r="BJ464" s="17" t="s">
        <v>8</v>
      </c>
      <c r="BK464" s="229">
        <f>ROUND(I464*H464,0)</f>
        <v>0</v>
      </c>
      <c r="BL464" s="17" t="s">
        <v>468</v>
      </c>
      <c r="BM464" s="228" t="s">
        <v>1735</v>
      </c>
    </row>
    <row r="465" s="2" customFormat="1" ht="16.5" customHeight="1">
      <c r="A465" s="38"/>
      <c r="B465" s="39"/>
      <c r="C465" s="218" t="s">
        <v>1736</v>
      </c>
      <c r="D465" s="218" t="s">
        <v>128</v>
      </c>
      <c r="E465" s="219" t="s">
        <v>1737</v>
      </c>
      <c r="F465" s="220" t="s">
        <v>1738</v>
      </c>
      <c r="G465" s="221" t="s">
        <v>376</v>
      </c>
      <c r="H465" s="222">
        <v>1</v>
      </c>
      <c r="I465" s="223"/>
      <c r="J465" s="222">
        <f>ROUND(I465*H465,0)</f>
        <v>0</v>
      </c>
      <c r="K465" s="220" t="s">
        <v>1</v>
      </c>
      <c r="L465" s="44"/>
      <c r="M465" s="224" t="s">
        <v>1</v>
      </c>
      <c r="N465" s="225" t="s">
        <v>39</v>
      </c>
      <c r="O465" s="91"/>
      <c r="P465" s="226">
        <f>O465*H465</f>
        <v>0</v>
      </c>
      <c r="Q465" s="226">
        <v>0</v>
      </c>
      <c r="R465" s="226">
        <f>Q465*H465</f>
        <v>0</v>
      </c>
      <c r="S465" s="226">
        <v>0</v>
      </c>
      <c r="T465" s="227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8" t="s">
        <v>468</v>
      </c>
      <c r="AT465" s="228" t="s">
        <v>128</v>
      </c>
      <c r="AU465" s="228" t="s">
        <v>83</v>
      </c>
      <c r="AY465" s="17" t="s">
        <v>126</v>
      </c>
      <c r="BE465" s="229">
        <f>IF(N465="základní",J465,0)</f>
        <v>0</v>
      </c>
      <c r="BF465" s="229">
        <f>IF(N465="snížená",J465,0)</f>
        <v>0</v>
      </c>
      <c r="BG465" s="229">
        <f>IF(N465="zákl. přenesená",J465,0)</f>
        <v>0</v>
      </c>
      <c r="BH465" s="229">
        <f>IF(N465="sníž. přenesená",J465,0)</f>
        <v>0</v>
      </c>
      <c r="BI465" s="229">
        <f>IF(N465="nulová",J465,0)</f>
        <v>0</v>
      </c>
      <c r="BJ465" s="17" t="s">
        <v>8</v>
      </c>
      <c r="BK465" s="229">
        <f>ROUND(I465*H465,0)</f>
        <v>0</v>
      </c>
      <c r="BL465" s="17" t="s">
        <v>468</v>
      </c>
      <c r="BM465" s="228" t="s">
        <v>1739</v>
      </c>
    </row>
    <row r="466" s="2" customFormat="1" ht="16.5" customHeight="1">
      <c r="A466" s="38"/>
      <c r="B466" s="39"/>
      <c r="C466" s="218" t="s">
        <v>1740</v>
      </c>
      <c r="D466" s="218" t="s">
        <v>128</v>
      </c>
      <c r="E466" s="219" t="s">
        <v>1741</v>
      </c>
      <c r="F466" s="220" t="s">
        <v>1742</v>
      </c>
      <c r="G466" s="221" t="s">
        <v>376</v>
      </c>
      <c r="H466" s="222">
        <v>2</v>
      </c>
      <c r="I466" s="223"/>
      <c r="J466" s="222">
        <f>ROUND(I466*H466,0)</f>
        <v>0</v>
      </c>
      <c r="K466" s="220" t="s">
        <v>1</v>
      </c>
      <c r="L466" s="44"/>
      <c r="M466" s="224" t="s">
        <v>1</v>
      </c>
      <c r="N466" s="225" t="s">
        <v>39</v>
      </c>
      <c r="O466" s="91"/>
      <c r="P466" s="226">
        <f>O466*H466</f>
        <v>0</v>
      </c>
      <c r="Q466" s="226">
        <v>0</v>
      </c>
      <c r="R466" s="226">
        <f>Q466*H466</f>
        <v>0</v>
      </c>
      <c r="S466" s="226">
        <v>0</v>
      </c>
      <c r="T466" s="227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8" t="s">
        <v>468</v>
      </c>
      <c r="AT466" s="228" t="s">
        <v>128</v>
      </c>
      <c r="AU466" s="228" t="s">
        <v>83</v>
      </c>
      <c r="AY466" s="17" t="s">
        <v>126</v>
      </c>
      <c r="BE466" s="229">
        <f>IF(N466="základní",J466,0)</f>
        <v>0</v>
      </c>
      <c r="BF466" s="229">
        <f>IF(N466="snížená",J466,0)</f>
        <v>0</v>
      </c>
      <c r="BG466" s="229">
        <f>IF(N466="zákl. přenesená",J466,0)</f>
        <v>0</v>
      </c>
      <c r="BH466" s="229">
        <f>IF(N466="sníž. přenesená",J466,0)</f>
        <v>0</v>
      </c>
      <c r="BI466" s="229">
        <f>IF(N466="nulová",J466,0)</f>
        <v>0</v>
      </c>
      <c r="BJ466" s="17" t="s">
        <v>8</v>
      </c>
      <c r="BK466" s="229">
        <f>ROUND(I466*H466,0)</f>
        <v>0</v>
      </c>
      <c r="BL466" s="17" t="s">
        <v>468</v>
      </c>
      <c r="BM466" s="228" t="s">
        <v>1743</v>
      </c>
    </row>
    <row r="467" s="2" customFormat="1" ht="16.5" customHeight="1">
      <c r="A467" s="38"/>
      <c r="B467" s="39"/>
      <c r="C467" s="218" t="s">
        <v>1744</v>
      </c>
      <c r="D467" s="218" t="s">
        <v>128</v>
      </c>
      <c r="E467" s="219" t="s">
        <v>1745</v>
      </c>
      <c r="F467" s="220" t="s">
        <v>1746</v>
      </c>
      <c r="G467" s="221" t="s">
        <v>376</v>
      </c>
      <c r="H467" s="222">
        <v>1</v>
      </c>
      <c r="I467" s="223"/>
      <c r="J467" s="222">
        <f>ROUND(I467*H467,0)</f>
        <v>0</v>
      </c>
      <c r="K467" s="220" t="s">
        <v>1</v>
      </c>
      <c r="L467" s="44"/>
      <c r="M467" s="224" t="s">
        <v>1</v>
      </c>
      <c r="N467" s="225" t="s">
        <v>39</v>
      </c>
      <c r="O467" s="91"/>
      <c r="P467" s="226">
        <f>O467*H467</f>
        <v>0</v>
      </c>
      <c r="Q467" s="226">
        <v>0</v>
      </c>
      <c r="R467" s="226">
        <f>Q467*H467</f>
        <v>0</v>
      </c>
      <c r="S467" s="226">
        <v>0</v>
      </c>
      <c r="T467" s="227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8" t="s">
        <v>468</v>
      </c>
      <c r="AT467" s="228" t="s">
        <v>128</v>
      </c>
      <c r="AU467" s="228" t="s">
        <v>83</v>
      </c>
      <c r="AY467" s="17" t="s">
        <v>126</v>
      </c>
      <c r="BE467" s="229">
        <f>IF(N467="základní",J467,0)</f>
        <v>0</v>
      </c>
      <c r="BF467" s="229">
        <f>IF(N467="snížená",J467,0)</f>
        <v>0</v>
      </c>
      <c r="BG467" s="229">
        <f>IF(N467="zákl. přenesená",J467,0)</f>
        <v>0</v>
      </c>
      <c r="BH467" s="229">
        <f>IF(N467="sníž. přenesená",J467,0)</f>
        <v>0</v>
      </c>
      <c r="BI467" s="229">
        <f>IF(N467="nulová",J467,0)</f>
        <v>0</v>
      </c>
      <c r="BJ467" s="17" t="s">
        <v>8</v>
      </c>
      <c r="BK467" s="229">
        <f>ROUND(I467*H467,0)</f>
        <v>0</v>
      </c>
      <c r="BL467" s="17" t="s">
        <v>468</v>
      </c>
      <c r="BM467" s="228" t="s">
        <v>1747</v>
      </c>
    </row>
    <row r="468" s="2" customFormat="1" ht="16.5" customHeight="1">
      <c r="A468" s="38"/>
      <c r="B468" s="39"/>
      <c r="C468" s="218" t="s">
        <v>1748</v>
      </c>
      <c r="D468" s="218" t="s">
        <v>128</v>
      </c>
      <c r="E468" s="219" t="s">
        <v>1749</v>
      </c>
      <c r="F468" s="220" t="s">
        <v>1750</v>
      </c>
      <c r="G468" s="221" t="s">
        <v>376</v>
      </c>
      <c r="H468" s="222">
        <v>1</v>
      </c>
      <c r="I468" s="223"/>
      <c r="J468" s="222">
        <f>ROUND(I468*H468,0)</f>
        <v>0</v>
      </c>
      <c r="K468" s="220" t="s">
        <v>1</v>
      </c>
      <c r="L468" s="44"/>
      <c r="M468" s="224" t="s">
        <v>1</v>
      </c>
      <c r="N468" s="225" t="s">
        <v>39</v>
      </c>
      <c r="O468" s="91"/>
      <c r="P468" s="226">
        <f>O468*H468</f>
        <v>0</v>
      </c>
      <c r="Q468" s="226">
        <v>0</v>
      </c>
      <c r="R468" s="226">
        <f>Q468*H468</f>
        <v>0</v>
      </c>
      <c r="S468" s="226">
        <v>0</v>
      </c>
      <c r="T468" s="227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8" t="s">
        <v>468</v>
      </c>
      <c r="AT468" s="228" t="s">
        <v>128</v>
      </c>
      <c r="AU468" s="228" t="s">
        <v>83</v>
      </c>
      <c r="AY468" s="17" t="s">
        <v>126</v>
      </c>
      <c r="BE468" s="229">
        <f>IF(N468="základní",J468,0)</f>
        <v>0</v>
      </c>
      <c r="BF468" s="229">
        <f>IF(N468="snížená",J468,0)</f>
        <v>0</v>
      </c>
      <c r="BG468" s="229">
        <f>IF(N468="zákl. přenesená",J468,0)</f>
        <v>0</v>
      </c>
      <c r="BH468" s="229">
        <f>IF(N468="sníž. přenesená",J468,0)</f>
        <v>0</v>
      </c>
      <c r="BI468" s="229">
        <f>IF(N468="nulová",J468,0)</f>
        <v>0</v>
      </c>
      <c r="BJ468" s="17" t="s">
        <v>8</v>
      </c>
      <c r="BK468" s="229">
        <f>ROUND(I468*H468,0)</f>
        <v>0</v>
      </c>
      <c r="BL468" s="17" t="s">
        <v>468</v>
      </c>
      <c r="BM468" s="228" t="s">
        <v>1751</v>
      </c>
    </row>
    <row r="469" s="2" customFormat="1" ht="16.5" customHeight="1">
      <c r="A469" s="38"/>
      <c r="B469" s="39"/>
      <c r="C469" s="218" t="s">
        <v>1752</v>
      </c>
      <c r="D469" s="218" t="s">
        <v>128</v>
      </c>
      <c r="E469" s="219" t="s">
        <v>1753</v>
      </c>
      <c r="F469" s="220" t="s">
        <v>1754</v>
      </c>
      <c r="G469" s="221" t="s">
        <v>376</v>
      </c>
      <c r="H469" s="222">
        <v>2</v>
      </c>
      <c r="I469" s="223"/>
      <c r="J469" s="222">
        <f>ROUND(I469*H469,0)</f>
        <v>0</v>
      </c>
      <c r="K469" s="220" t="s">
        <v>1</v>
      </c>
      <c r="L469" s="44"/>
      <c r="M469" s="224" t="s">
        <v>1</v>
      </c>
      <c r="N469" s="225" t="s">
        <v>39</v>
      </c>
      <c r="O469" s="91"/>
      <c r="P469" s="226">
        <f>O469*H469</f>
        <v>0</v>
      </c>
      <c r="Q469" s="226">
        <v>0</v>
      </c>
      <c r="R469" s="226">
        <f>Q469*H469</f>
        <v>0</v>
      </c>
      <c r="S469" s="226">
        <v>0</v>
      </c>
      <c r="T469" s="227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8" t="s">
        <v>468</v>
      </c>
      <c r="AT469" s="228" t="s">
        <v>128</v>
      </c>
      <c r="AU469" s="228" t="s">
        <v>83</v>
      </c>
      <c r="AY469" s="17" t="s">
        <v>126</v>
      </c>
      <c r="BE469" s="229">
        <f>IF(N469="základní",J469,0)</f>
        <v>0</v>
      </c>
      <c r="BF469" s="229">
        <f>IF(N469="snížená",J469,0)</f>
        <v>0</v>
      </c>
      <c r="BG469" s="229">
        <f>IF(N469="zákl. přenesená",J469,0)</f>
        <v>0</v>
      </c>
      <c r="BH469" s="229">
        <f>IF(N469="sníž. přenesená",J469,0)</f>
        <v>0</v>
      </c>
      <c r="BI469" s="229">
        <f>IF(N469="nulová",J469,0)</f>
        <v>0</v>
      </c>
      <c r="BJ469" s="17" t="s">
        <v>8</v>
      </c>
      <c r="BK469" s="229">
        <f>ROUND(I469*H469,0)</f>
        <v>0</v>
      </c>
      <c r="BL469" s="17" t="s">
        <v>468</v>
      </c>
      <c r="BM469" s="228" t="s">
        <v>1755</v>
      </c>
    </row>
    <row r="470" s="2" customFormat="1" ht="16.5" customHeight="1">
      <c r="A470" s="38"/>
      <c r="B470" s="39"/>
      <c r="C470" s="218" t="s">
        <v>1756</v>
      </c>
      <c r="D470" s="218" t="s">
        <v>128</v>
      </c>
      <c r="E470" s="219" t="s">
        <v>1757</v>
      </c>
      <c r="F470" s="220" t="s">
        <v>1758</v>
      </c>
      <c r="G470" s="221" t="s">
        <v>376</v>
      </c>
      <c r="H470" s="222">
        <v>1</v>
      </c>
      <c r="I470" s="223"/>
      <c r="J470" s="222">
        <f>ROUND(I470*H470,0)</f>
        <v>0</v>
      </c>
      <c r="K470" s="220" t="s">
        <v>1</v>
      </c>
      <c r="L470" s="44"/>
      <c r="M470" s="224" t="s">
        <v>1</v>
      </c>
      <c r="N470" s="225" t="s">
        <v>39</v>
      </c>
      <c r="O470" s="91"/>
      <c r="P470" s="226">
        <f>O470*H470</f>
        <v>0</v>
      </c>
      <c r="Q470" s="226">
        <v>0</v>
      </c>
      <c r="R470" s="226">
        <f>Q470*H470</f>
        <v>0</v>
      </c>
      <c r="S470" s="226">
        <v>0</v>
      </c>
      <c r="T470" s="227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8" t="s">
        <v>468</v>
      </c>
      <c r="AT470" s="228" t="s">
        <v>128</v>
      </c>
      <c r="AU470" s="228" t="s">
        <v>83</v>
      </c>
      <c r="AY470" s="17" t="s">
        <v>126</v>
      </c>
      <c r="BE470" s="229">
        <f>IF(N470="základní",J470,0)</f>
        <v>0</v>
      </c>
      <c r="BF470" s="229">
        <f>IF(N470="snížená",J470,0)</f>
        <v>0</v>
      </c>
      <c r="BG470" s="229">
        <f>IF(N470="zákl. přenesená",J470,0)</f>
        <v>0</v>
      </c>
      <c r="BH470" s="229">
        <f>IF(N470="sníž. přenesená",J470,0)</f>
        <v>0</v>
      </c>
      <c r="BI470" s="229">
        <f>IF(N470="nulová",J470,0)</f>
        <v>0</v>
      </c>
      <c r="BJ470" s="17" t="s">
        <v>8</v>
      </c>
      <c r="BK470" s="229">
        <f>ROUND(I470*H470,0)</f>
        <v>0</v>
      </c>
      <c r="BL470" s="17" t="s">
        <v>468</v>
      </c>
      <c r="BM470" s="228" t="s">
        <v>1759</v>
      </c>
    </row>
    <row r="471" s="2" customFormat="1" ht="16.5" customHeight="1">
      <c r="A471" s="38"/>
      <c r="B471" s="39"/>
      <c r="C471" s="218" t="s">
        <v>1760</v>
      </c>
      <c r="D471" s="218" t="s">
        <v>128</v>
      </c>
      <c r="E471" s="219" t="s">
        <v>1761</v>
      </c>
      <c r="F471" s="220" t="s">
        <v>1762</v>
      </c>
      <c r="G471" s="221" t="s">
        <v>376</v>
      </c>
      <c r="H471" s="222">
        <v>1</v>
      </c>
      <c r="I471" s="223"/>
      <c r="J471" s="222">
        <f>ROUND(I471*H471,0)</f>
        <v>0</v>
      </c>
      <c r="K471" s="220" t="s">
        <v>1</v>
      </c>
      <c r="L471" s="44"/>
      <c r="M471" s="224" t="s">
        <v>1</v>
      </c>
      <c r="N471" s="225" t="s">
        <v>39</v>
      </c>
      <c r="O471" s="91"/>
      <c r="P471" s="226">
        <f>O471*H471</f>
        <v>0</v>
      </c>
      <c r="Q471" s="226">
        <v>0</v>
      </c>
      <c r="R471" s="226">
        <f>Q471*H471</f>
        <v>0</v>
      </c>
      <c r="S471" s="226">
        <v>0</v>
      </c>
      <c r="T471" s="227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8" t="s">
        <v>468</v>
      </c>
      <c r="AT471" s="228" t="s">
        <v>128</v>
      </c>
      <c r="AU471" s="228" t="s">
        <v>83</v>
      </c>
      <c r="AY471" s="17" t="s">
        <v>126</v>
      </c>
      <c r="BE471" s="229">
        <f>IF(N471="základní",J471,0)</f>
        <v>0</v>
      </c>
      <c r="BF471" s="229">
        <f>IF(N471="snížená",J471,0)</f>
        <v>0</v>
      </c>
      <c r="BG471" s="229">
        <f>IF(N471="zákl. přenesená",J471,0)</f>
        <v>0</v>
      </c>
      <c r="BH471" s="229">
        <f>IF(N471="sníž. přenesená",J471,0)</f>
        <v>0</v>
      </c>
      <c r="BI471" s="229">
        <f>IF(N471="nulová",J471,0)</f>
        <v>0</v>
      </c>
      <c r="BJ471" s="17" t="s">
        <v>8</v>
      </c>
      <c r="BK471" s="229">
        <f>ROUND(I471*H471,0)</f>
        <v>0</v>
      </c>
      <c r="BL471" s="17" t="s">
        <v>468</v>
      </c>
      <c r="BM471" s="228" t="s">
        <v>1763</v>
      </c>
    </row>
    <row r="472" s="2" customFormat="1" ht="16.5" customHeight="1">
      <c r="A472" s="38"/>
      <c r="B472" s="39"/>
      <c r="C472" s="218" t="s">
        <v>1764</v>
      </c>
      <c r="D472" s="218" t="s">
        <v>128</v>
      </c>
      <c r="E472" s="219" t="s">
        <v>1765</v>
      </c>
      <c r="F472" s="220" t="s">
        <v>1766</v>
      </c>
      <c r="G472" s="221" t="s">
        <v>376</v>
      </c>
      <c r="H472" s="222">
        <v>2</v>
      </c>
      <c r="I472" s="223"/>
      <c r="J472" s="222">
        <f>ROUND(I472*H472,0)</f>
        <v>0</v>
      </c>
      <c r="K472" s="220" t="s">
        <v>1</v>
      </c>
      <c r="L472" s="44"/>
      <c r="M472" s="224" t="s">
        <v>1</v>
      </c>
      <c r="N472" s="225" t="s">
        <v>39</v>
      </c>
      <c r="O472" s="91"/>
      <c r="P472" s="226">
        <f>O472*H472</f>
        <v>0</v>
      </c>
      <c r="Q472" s="226">
        <v>0</v>
      </c>
      <c r="R472" s="226">
        <f>Q472*H472</f>
        <v>0</v>
      </c>
      <c r="S472" s="226">
        <v>0</v>
      </c>
      <c r="T472" s="227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8" t="s">
        <v>468</v>
      </c>
      <c r="AT472" s="228" t="s">
        <v>128</v>
      </c>
      <c r="AU472" s="228" t="s">
        <v>83</v>
      </c>
      <c r="AY472" s="17" t="s">
        <v>126</v>
      </c>
      <c r="BE472" s="229">
        <f>IF(N472="základní",J472,0)</f>
        <v>0</v>
      </c>
      <c r="BF472" s="229">
        <f>IF(N472="snížená",J472,0)</f>
        <v>0</v>
      </c>
      <c r="BG472" s="229">
        <f>IF(N472="zákl. přenesená",J472,0)</f>
        <v>0</v>
      </c>
      <c r="BH472" s="229">
        <f>IF(N472="sníž. přenesená",J472,0)</f>
        <v>0</v>
      </c>
      <c r="BI472" s="229">
        <f>IF(N472="nulová",J472,0)</f>
        <v>0</v>
      </c>
      <c r="BJ472" s="17" t="s">
        <v>8</v>
      </c>
      <c r="BK472" s="229">
        <f>ROUND(I472*H472,0)</f>
        <v>0</v>
      </c>
      <c r="BL472" s="17" t="s">
        <v>468</v>
      </c>
      <c r="BM472" s="228" t="s">
        <v>1767</v>
      </c>
    </row>
    <row r="473" s="2" customFormat="1" ht="16.5" customHeight="1">
      <c r="A473" s="38"/>
      <c r="B473" s="39"/>
      <c r="C473" s="218" t="s">
        <v>1768</v>
      </c>
      <c r="D473" s="218" t="s">
        <v>128</v>
      </c>
      <c r="E473" s="219" t="s">
        <v>1769</v>
      </c>
      <c r="F473" s="220" t="s">
        <v>1770</v>
      </c>
      <c r="G473" s="221" t="s">
        <v>376</v>
      </c>
      <c r="H473" s="222">
        <v>2</v>
      </c>
      <c r="I473" s="223"/>
      <c r="J473" s="222">
        <f>ROUND(I473*H473,0)</f>
        <v>0</v>
      </c>
      <c r="K473" s="220" t="s">
        <v>1</v>
      </c>
      <c r="L473" s="44"/>
      <c r="M473" s="224" t="s">
        <v>1</v>
      </c>
      <c r="N473" s="225" t="s">
        <v>39</v>
      </c>
      <c r="O473" s="91"/>
      <c r="P473" s="226">
        <f>O473*H473</f>
        <v>0</v>
      </c>
      <c r="Q473" s="226">
        <v>0</v>
      </c>
      <c r="R473" s="226">
        <f>Q473*H473</f>
        <v>0</v>
      </c>
      <c r="S473" s="226">
        <v>0</v>
      </c>
      <c r="T473" s="227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8" t="s">
        <v>468</v>
      </c>
      <c r="AT473" s="228" t="s">
        <v>128</v>
      </c>
      <c r="AU473" s="228" t="s">
        <v>83</v>
      </c>
      <c r="AY473" s="17" t="s">
        <v>126</v>
      </c>
      <c r="BE473" s="229">
        <f>IF(N473="základní",J473,0)</f>
        <v>0</v>
      </c>
      <c r="BF473" s="229">
        <f>IF(N473="snížená",J473,0)</f>
        <v>0</v>
      </c>
      <c r="BG473" s="229">
        <f>IF(N473="zákl. přenesená",J473,0)</f>
        <v>0</v>
      </c>
      <c r="BH473" s="229">
        <f>IF(N473="sníž. přenesená",J473,0)</f>
        <v>0</v>
      </c>
      <c r="BI473" s="229">
        <f>IF(N473="nulová",J473,0)</f>
        <v>0</v>
      </c>
      <c r="BJ473" s="17" t="s">
        <v>8</v>
      </c>
      <c r="BK473" s="229">
        <f>ROUND(I473*H473,0)</f>
        <v>0</v>
      </c>
      <c r="BL473" s="17" t="s">
        <v>468</v>
      </c>
      <c r="BM473" s="228" t="s">
        <v>1771</v>
      </c>
    </row>
    <row r="474" s="2" customFormat="1" ht="16.5" customHeight="1">
      <c r="A474" s="38"/>
      <c r="B474" s="39"/>
      <c r="C474" s="218" t="s">
        <v>1772</v>
      </c>
      <c r="D474" s="218" t="s">
        <v>128</v>
      </c>
      <c r="E474" s="219" t="s">
        <v>1773</v>
      </c>
      <c r="F474" s="220" t="s">
        <v>1774</v>
      </c>
      <c r="G474" s="221" t="s">
        <v>376</v>
      </c>
      <c r="H474" s="222">
        <v>1</v>
      </c>
      <c r="I474" s="223"/>
      <c r="J474" s="222">
        <f>ROUND(I474*H474,0)</f>
        <v>0</v>
      </c>
      <c r="K474" s="220" t="s">
        <v>1</v>
      </c>
      <c r="L474" s="44"/>
      <c r="M474" s="224" t="s">
        <v>1</v>
      </c>
      <c r="N474" s="225" t="s">
        <v>39</v>
      </c>
      <c r="O474" s="91"/>
      <c r="P474" s="226">
        <f>O474*H474</f>
        <v>0</v>
      </c>
      <c r="Q474" s="226">
        <v>0</v>
      </c>
      <c r="R474" s="226">
        <f>Q474*H474</f>
        <v>0</v>
      </c>
      <c r="S474" s="226">
        <v>0</v>
      </c>
      <c r="T474" s="227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8" t="s">
        <v>468</v>
      </c>
      <c r="AT474" s="228" t="s">
        <v>128</v>
      </c>
      <c r="AU474" s="228" t="s">
        <v>83</v>
      </c>
      <c r="AY474" s="17" t="s">
        <v>126</v>
      </c>
      <c r="BE474" s="229">
        <f>IF(N474="základní",J474,0)</f>
        <v>0</v>
      </c>
      <c r="BF474" s="229">
        <f>IF(N474="snížená",J474,0)</f>
        <v>0</v>
      </c>
      <c r="BG474" s="229">
        <f>IF(N474="zákl. přenesená",J474,0)</f>
        <v>0</v>
      </c>
      <c r="BH474" s="229">
        <f>IF(N474="sníž. přenesená",J474,0)</f>
        <v>0</v>
      </c>
      <c r="BI474" s="229">
        <f>IF(N474="nulová",J474,0)</f>
        <v>0</v>
      </c>
      <c r="BJ474" s="17" t="s">
        <v>8</v>
      </c>
      <c r="BK474" s="229">
        <f>ROUND(I474*H474,0)</f>
        <v>0</v>
      </c>
      <c r="BL474" s="17" t="s">
        <v>468</v>
      </c>
      <c r="BM474" s="228" t="s">
        <v>1775</v>
      </c>
    </row>
    <row r="475" s="2" customFormat="1" ht="16.5" customHeight="1">
      <c r="A475" s="38"/>
      <c r="B475" s="39"/>
      <c r="C475" s="218" t="s">
        <v>1776</v>
      </c>
      <c r="D475" s="218" t="s">
        <v>128</v>
      </c>
      <c r="E475" s="219" t="s">
        <v>1777</v>
      </c>
      <c r="F475" s="220" t="s">
        <v>1778</v>
      </c>
      <c r="G475" s="221" t="s">
        <v>376</v>
      </c>
      <c r="H475" s="222">
        <v>1</v>
      </c>
      <c r="I475" s="223"/>
      <c r="J475" s="222">
        <f>ROUND(I475*H475,0)</f>
        <v>0</v>
      </c>
      <c r="K475" s="220" t="s">
        <v>1</v>
      </c>
      <c r="L475" s="44"/>
      <c r="M475" s="224" t="s">
        <v>1</v>
      </c>
      <c r="N475" s="225" t="s">
        <v>39</v>
      </c>
      <c r="O475" s="91"/>
      <c r="P475" s="226">
        <f>O475*H475</f>
        <v>0</v>
      </c>
      <c r="Q475" s="226">
        <v>0</v>
      </c>
      <c r="R475" s="226">
        <f>Q475*H475</f>
        <v>0</v>
      </c>
      <c r="S475" s="226">
        <v>0</v>
      </c>
      <c r="T475" s="227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8" t="s">
        <v>468</v>
      </c>
      <c r="AT475" s="228" t="s">
        <v>128</v>
      </c>
      <c r="AU475" s="228" t="s">
        <v>83</v>
      </c>
      <c r="AY475" s="17" t="s">
        <v>126</v>
      </c>
      <c r="BE475" s="229">
        <f>IF(N475="základní",J475,0)</f>
        <v>0</v>
      </c>
      <c r="BF475" s="229">
        <f>IF(N475="snížená",J475,0)</f>
        <v>0</v>
      </c>
      <c r="BG475" s="229">
        <f>IF(N475="zákl. přenesená",J475,0)</f>
        <v>0</v>
      </c>
      <c r="BH475" s="229">
        <f>IF(N475="sníž. přenesená",J475,0)</f>
        <v>0</v>
      </c>
      <c r="BI475" s="229">
        <f>IF(N475="nulová",J475,0)</f>
        <v>0</v>
      </c>
      <c r="BJ475" s="17" t="s">
        <v>8</v>
      </c>
      <c r="BK475" s="229">
        <f>ROUND(I475*H475,0)</f>
        <v>0</v>
      </c>
      <c r="BL475" s="17" t="s">
        <v>468</v>
      </c>
      <c r="BM475" s="228" t="s">
        <v>1779</v>
      </c>
    </row>
    <row r="476" s="2" customFormat="1" ht="16.5" customHeight="1">
      <c r="A476" s="38"/>
      <c r="B476" s="39"/>
      <c r="C476" s="218" t="s">
        <v>1780</v>
      </c>
      <c r="D476" s="218" t="s">
        <v>128</v>
      </c>
      <c r="E476" s="219" t="s">
        <v>1781</v>
      </c>
      <c r="F476" s="220" t="s">
        <v>1782</v>
      </c>
      <c r="G476" s="221" t="s">
        <v>376</v>
      </c>
      <c r="H476" s="222">
        <v>1</v>
      </c>
      <c r="I476" s="223"/>
      <c r="J476" s="222">
        <f>ROUND(I476*H476,0)</f>
        <v>0</v>
      </c>
      <c r="K476" s="220" t="s">
        <v>1</v>
      </c>
      <c r="L476" s="44"/>
      <c r="M476" s="224" t="s">
        <v>1</v>
      </c>
      <c r="N476" s="225" t="s">
        <v>39</v>
      </c>
      <c r="O476" s="91"/>
      <c r="P476" s="226">
        <f>O476*H476</f>
        <v>0</v>
      </c>
      <c r="Q476" s="226">
        <v>0</v>
      </c>
      <c r="R476" s="226">
        <f>Q476*H476</f>
        <v>0</v>
      </c>
      <c r="S476" s="226">
        <v>0</v>
      </c>
      <c r="T476" s="227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8" t="s">
        <v>468</v>
      </c>
      <c r="AT476" s="228" t="s">
        <v>128</v>
      </c>
      <c r="AU476" s="228" t="s">
        <v>83</v>
      </c>
      <c r="AY476" s="17" t="s">
        <v>126</v>
      </c>
      <c r="BE476" s="229">
        <f>IF(N476="základní",J476,0)</f>
        <v>0</v>
      </c>
      <c r="BF476" s="229">
        <f>IF(N476="snížená",J476,0)</f>
        <v>0</v>
      </c>
      <c r="BG476" s="229">
        <f>IF(N476="zákl. přenesená",J476,0)</f>
        <v>0</v>
      </c>
      <c r="BH476" s="229">
        <f>IF(N476="sníž. přenesená",J476,0)</f>
        <v>0</v>
      </c>
      <c r="BI476" s="229">
        <f>IF(N476="nulová",J476,0)</f>
        <v>0</v>
      </c>
      <c r="BJ476" s="17" t="s">
        <v>8</v>
      </c>
      <c r="BK476" s="229">
        <f>ROUND(I476*H476,0)</f>
        <v>0</v>
      </c>
      <c r="BL476" s="17" t="s">
        <v>468</v>
      </c>
      <c r="BM476" s="228" t="s">
        <v>1783</v>
      </c>
    </row>
    <row r="477" s="2" customFormat="1" ht="16.5" customHeight="1">
      <c r="A477" s="38"/>
      <c r="B477" s="39"/>
      <c r="C477" s="218" t="s">
        <v>1784</v>
      </c>
      <c r="D477" s="218" t="s">
        <v>128</v>
      </c>
      <c r="E477" s="219" t="s">
        <v>1785</v>
      </c>
      <c r="F477" s="220" t="s">
        <v>1786</v>
      </c>
      <c r="G477" s="221" t="s">
        <v>376</v>
      </c>
      <c r="H477" s="222">
        <v>1</v>
      </c>
      <c r="I477" s="223"/>
      <c r="J477" s="222">
        <f>ROUND(I477*H477,0)</f>
        <v>0</v>
      </c>
      <c r="K477" s="220" t="s">
        <v>1</v>
      </c>
      <c r="L477" s="44"/>
      <c r="M477" s="224" t="s">
        <v>1</v>
      </c>
      <c r="N477" s="225" t="s">
        <v>39</v>
      </c>
      <c r="O477" s="91"/>
      <c r="P477" s="226">
        <f>O477*H477</f>
        <v>0</v>
      </c>
      <c r="Q477" s="226">
        <v>0</v>
      </c>
      <c r="R477" s="226">
        <f>Q477*H477</f>
        <v>0</v>
      </c>
      <c r="S477" s="226">
        <v>0</v>
      </c>
      <c r="T477" s="227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8" t="s">
        <v>468</v>
      </c>
      <c r="AT477" s="228" t="s">
        <v>128</v>
      </c>
      <c r="AU477" s="228" t="s">
        <v>83</v>
      </c>
      <c r="AY477" s="17" t="s">
        <v>126</v>
      </c>
      <c r="BE477" s="229">
        <f>IF(N477="základní",J477,0)</f>
        <v>0</v>
      </c>
      <c r="BF477" s="229">
        <f>IF(N477="snížená",J477,0)</f>
        <v>0</v>
      </c>
      <c r="BG477" s="229">
        <f>IF(N477="zákl. přenesená",J477,0)</f>
        <v>0</v>
      </c>
      <c r="BH477" s="229">
        <f>IF(N477="sníž. přenesená",J477,0)</f>
        <v>0</v>
      </c>
      <c r="BI477" s="229">
        <f>IF(N477="nulová",J477,0)</f>
        <v>0</v>
      </c>
      <c r="BJ477" s="17" t="s">
        <v>8</v>
      </c>
      <c r="BK477" s="229">
        <f>ROUND(I477*H477,0)</f>
        <v>0</v>
      </c>
      <c r="BL477" s="17" t="s">
        <v>468</v>
      </c>
      <c r="BM477" s="228" t="s">
        <v>1787</v>
      </c>
    </row>
    <row r="478" s="2" customFormat="1" ht="16.5" customHeight="1">
      <c r="A478" s="38"/>
      <c r="B478" s="39"/>
      <c r="C478" s="218" t="s">
        <v>1788</v>
      </c>
      <c r="D478" s="218" t="s">
        <v>128</v>
      </c>
      <c r="E478" s="219" t="s">
        <v>1789</v>
      </c>
      <c r="F478" s="220" t="s">
        <v>1790</v>
      </c>
      <c r="G478" s="221" t="s">
        <v>131</v>
      </c>
      <c r="H478" s="222">
        <v>47</v>
      </c>
      <c r="I478" s="223"/>
      <c r="J478" s="222">
        <f>ROUND(I478*H478,0)</f>
        <v>0</v>
      </c>
      <c r="K478" s="220" t="s">
        <v>1</v>
      </c>
      <c r="L478" s="44"/>
      <c r="M478" s="224" t="s">
        <v>1</v>
      </c>
      <c r="N478" s="225" t="s">
        <v>39</v>
      </c>
      <c r="O478" s="91"/>
      <c r="P478" s="226">
        <f>O478*H478</f>
        <v>0</v>
      </c>
      <c r="Q478" s="226">
        <v>0</v>
      </c>
      <c r="R478" s="226">
        <f>Q478*H478</f>
        <v>0</v>
      </c>
      <c r="S478" s="226">
        <v>0</v>
      </c>
      <c r="T478" s="227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8" t="s">
        <v>468</v>
      </c>
      <c r="AT478" s="228" t="s">
        <v>128</v>
      </c>
      <c r="AU478" s="228" t="s">
        <v>83</v>
      </c>
      <c r="AY478" s="17" t="s">
        <v>126</v>
      </c>
      <c r="BE478" s="229">
        <f>IF(N478="základní",J478,0)</f>
        <v>0</v>
      </c>
      <c r="BF478" s="229">
        <f>IF(N478="snížená",J478,0)</f>
        <v>0</v>
      </c>
      <c r="BG478" s="229">
        <f>IF(N478="zákl. přenesená",J478,0)</f>
        <v>0</v>
      </c>
      <c r="BH478" s="229">
        <f>IF(N478="sníž. přenesená",J478,0)</f>
        <v>0</v>
      </c>
      <c r="BI478" s="229">
        <f>IF(N478="nulová",J478,0)</f>
        <v>0</v>
      </c>
      <c r="BJ478" s="17" t="s">
        <v>8</v>
      </c>
      <c r="BK478" s="229">
        <f>ROUND(I478*H478,0)</f>
        <v>0</v>
      </c>
      <c r="BL478" s="17" t="s">
        <v>468</v>
      </c>
      <c r="BM478" s="228" t="s">
        <v>1791</v>
      </c>
    </row>
    <row r="479" s="2" customFormat="1" ht="16.5" customHeight="1">
      <c r="A479" s="38"/>
      <c r="B479" s="39"/>
      <c r="C479" s="218" t="s">
        <v>1792</v>
      </c>
      <c r="D479" s="218" t="s">
        <v>128</v>
      </c>
      <c r="E479" s="219" t="s">
        <v>1793</v>
      </c>
      <c r="F479" s="220" t="s">
        <v>1794</v>
      </c>
      <c r="G479" s="221" t="s">
        <v>376</v>
      </c>
      <c r="H479" s="222">
        <v>16</v>
      </c>
      <c r="I479" s="223"/>
      <c r="J479" s="222">
        <f>ROUND(I479*H479,0)</f>
        <v>0</v>
      </c>
      <c r="K479" s="220" t="s">
        <v>1</v>
      </c>
      <c r="L479" s="44"/>
      <c r="M479" s="224" t="s">
        <v>1</v>
      </c>
      <c r="N479" s="225" t="s">
        <v>39</v>
      </c>
      <c r="O479" s="91"/>
      <c r="P479" s="226">
        <f>O479*H479</f>
        <v>0</v>
      </c>
      <c r="Q479" s="226">
        <v>0</v>
      </c>
      <c r="R479" s="226">
        <f>Q479*H479</f>
        <v>0</v>
      </c>
      <c r="S479" s="226">
        <v>0</v>
      </c>
      <c r="T479" s="227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8" t="s">
        <v>468</v>
      </c>
      <c r="AT479" s="228" t="s">
        <v>128</v>
      </c>
      <c r="AU479" s="228" t="s">
        <v>83</v>
      </c>
      <c r="AY479" s="17" t="s">
        <v>126</v>
      </c>
      <c r="BE479" s="229">
        <f>IF(N479="základní",J479,0)</f>
        <v>0</v>
      </c>
      <c r="BF479" s="229">
        <f>IF(N479="snížená",J479,0)</f>
        <v>0</v>
      </c>
      <c r="BG479" s="229">
        <f>IF(N479="zákl. přenesená",J479,0)</f>
        <v>0</v>
      </c>
      <c r="BH479" s="229">
        <f>IF(N479="sníž. přenesená",J479,0)</f>
        <v>0</v>
      </c>
      <c r="BI479" s="229">
        <f>IF(N479="nulová",J479,0)</f>
        <v>0</v>
      </c>
      <c r="BJ479" s="17" t="s">
        <v>8</v>
      </c>
      <c r="BK479" s="229">
        <f>ROUND(I479*H479,0)</f>
        <v>0</v>
      </c>
      <c r="BL479" s="17" t="s">
        <v>468</v>
      </c>
      <c r="BM479" s="228" t="s">
        <v>1795</v>
      </c>
    </row>
    <row r="480" s="2" customFormat="1" ht="16.5" customHeight="1">
      <c r="A480" s="38"/>
      <c r="B480" s="39"/>
      <c r="C480" s="218" t="s">
        <v>1796</v>
      </c>
      <c r="D480" s="218" t="s">
        <v>128</v>
      </c>
      <c r="E480" s="219" t="s">
        <v>1797</v>
      </c>
      <c r="F480" s="220" t="s">
        <v>1798</v>
      </c>
      <c r="G480" s="221" t="s">
        <v>376</v>
      </c>
      <c r="H480" s="222">
        <v>4</v>
      </c>
      <c r="I480" s="223"/>
      <c r="J480" s="222">
        <f>ROUND(I480*H480,0)</f>
        <v>0</v>
      </c>
      <c r="K480" s="220" t="s">
        <v>1</v>
      </c>
      <c r="L480" s="44"/>
      <c r="M480" s="224" t="s">
        <v>1</v>
      </c>
      <c r="N480" s="225" t="s">
        <v>39</v>
      </c>
      <c r="O480" s="91"/>
      <c r="P480" s="226">
        <f>O480*H480</f>
        <v>0</v>
      </c>
      <c r="Q480" s="226">
        <v>0</v>
      </c>
      <c r="R480" s="226">
        <f>Q480*H480</f>
        <v>0</v>
      </c>
      <c r="S480" s="226">
        <v>0</v>
      </c>
      <c r="T480" s="227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8" t="s">
        <v>468</v>
      </c>
      <c r="AT480" s="228" t="s">
        <v>128</v>
      </c>
      <c r="AU480" s="228" t="s">
        <v>83</v>
      </c>
      <c r="AY480" s="17" t="s">
        <v>126</v>
      </c>
      <c r="BE480" s="229">
        <f>IF(N480="základní",J480,0)</f>
        <v>0</v>
      </c>
      <c r="BF480" s="229">
        <f>IF(N480="snížená",J480,0)</f>
        <v>0</v>
      </c>
      <c r="BG480" s="229">
        <f>IF(N480="zákl. přenesená",J480,0)</f>
        <v>0</v>
      </c>
      <c r="BH480" s="229">
        <f>IF(N480="sníž. přenesená",J480,0)</f>
        <v>0</v>
      </c>
      <c r="BI480" s="229">
        <f>IF(N480="nulová",J480,0)</f>
        <v>0</v>
      </c>
      <c r="BJ480" s="17" t="s">
        <v>8</v>
      </c>
      <c r="BK480" s="229">
        <f>ROUND(I480*H480,0)</f>
        <v>0</v>
      </c>
      <c r="BL480" s="17" t="s">
        <v>468</v>
      </c>
      <c r="BM480" s="228" t="s">
        <v>1799</v>
      </c>
    </row>
    <row r="481" s="2" customFormat="1" ht="16.5" customHeight="1">
      <c r="A481" s="38"/>
      <c r="B481" s="39"/>
      <c r="C481" s="218" t="s">
        <v>1800</v>
      </c>
      <c r="D481" s="218" t="s">
        <v>128</v>
      </c>
      <c r="E481" s="219" t="s">
        <v>1801</v>
      </c>
      <c r="F481" s="220" t="s">
        <v>1802</v>
      </c>
      <c r="G481" s="221" t="s">
        <v>376</v>
      </c>
      <c r="H481" s="222">
        <v>48</v>
      </c>
      <c r="I481" s="223"/>
      <c r="J481" s="222">
        <f>ROUND(I481*H481,0)</f>
        <v>0</v>
      </c>
      <c r="K481" s="220" t="s">
        <v>1</v>
      </c>
      <c r="L481" s="44"/>
      <c r="M481" s="224" t="s">
        <v>1</v>
      </c>
      <c r="N481" s="225" t="s">
        <v>39</v>
      </c>
      <c r="O481" s="91"/>
      <c r="P481" s="226">
        <f>O481*H481</f>
        <v>0</v>
      </c>
      <c r="Q481" s="226">
        <v>0</v>
      </c>
      <c r="R481" s="226">
        <f>Q481*H481</f>
        <v>0</v>
      </c>
      <c r="S481" s="226">
        <v>0</v>
      </c>
      <c r="T481" s="227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8" t="s">
        <v>468</v>
      </c>
      <c r="AT481" s="228" t="s">
        <v>128</v>
      </c>
      <c r="AU481" s="228" t="s">
        <v>83</v>
      </c>
      <c r="AY481" s="17" t="s">
        <v>126</v>
      </c>
      <c r="BE481" s="229">
        <f>IF(N481="základní",J481,0)</f>
        <v>0</v>
      </c>
      <c r="BF481" s="229">
        <f>IF(N481="snížená",J481,0)</f>
        <v>0</v>
      </c>
      <c r="BG481" s="229">
        <f>IF(N481="zákl. přenesená",J481,0)</f>
        <v>0</v>
      </c>
      <c r="BH481" s="229">
        <f>IF(N481="sníž. přenesená",J481,0)</f>
        <v>0</v>
      </c>
      <c r="BI481" s="229">
        <f>IF(N481="nulová",J481,0)</f>
        <v>0</v>
      </c>
      <c r="BJ481" s="17" t="s">
        <v>8</v>
      </c>
      <c r="BK481" s="229">
        <f>ROUND(I481*H481,0)</f>
        <v>0</v>
      </c>
      <c r="BL481" s="17" t="s">
        <v>468</v>
      </c>
      <c r="BM481" s="228" t="s">
        <v>1803</v>
      </c>
    </row>
    <row r="482" s="2" customFormat="1" ht="16.5" customHeight="1">
      <c r="A482" s="38"/>
      <c r="B482" s="39"/>
      <c r="C482" s="218" t="s">
        <v>1804</v>
      </c>
      <c r="D482" s="218" t="s">
        <v>128</v>
      </c>
      <c r="E482" s="219" t="s">
        <v>1805</v>
      </c>
      <c r="F482" s="220" t="s">
        <v>664</v>
      </c>
      <c r="G482" s="221" t="s">
        <v>376</v>
      </c>
      <c r="H482" s="222">
        <v>20</v>
      </c>
      <c r="I482" s="223"/>
      <c r="J482" s="222">
        <f>ROUND(I482*H482,0)</f>
        <v>0</v>
      </c>
      <c r="K482" s="220" t="s">
        <v>1</v>
      </c>
      <c r="L482" s="44"/>
      <c r="M482" s="224" t="s">
        <v>1</v>
      </c>
      <c r="N482" s="225" t="s">
        <v>39</v>
      </c>
      <c r="O482" s="91"/>
      <c r="P482" s="226">
        <f>O482*H482</f>
        <v>0</v>
      </c>
      <c r="Q482" s="226">
        <v>0</v>
      </c>
      <c r="R482" s="226">
        <f>Q482*H482</f>
        <v>0</v>
      </c>
      <c r="S482" s="226">
        <v>0</v>
      </c>
      <c r="T482" s="227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8" t="s">
        <v>468</v>
      </c>
      <c r="AT482" s="228" t="s">
        <v>128</v>
      </c>
      <c r="AU482" s="228" t="s">
        <v>83</v>
      </c>
      <c r="AY482" s="17" t="s">
        <v>126</v>
      </c>
      <c r="BE482" s="229">
        <f>IF(N482="základní",J482,0)</f>
        <v>0</v>
      </c>
      <c r="BF482" s="229">
        <f>IF(N482="snížená",J482,0)</f>
        <v>0</v>
      </c>
      <c r="BG482" s="229">
        <f>IF(N482="zákl. přenesená",J482,0)</f>
        <v>0</v>
      </c>
      <c r="BH482" s="229">
        <f>IF(N482="sníž. přenesená",J482,0)</f>
        <v>0</v>
      </c>
      <c r="BI482" s="229">
        <f>IF(N482="nulová",J482,0)</f>
        <v>0</v>
      </c>
      <c r="BJ482" s="17" t="s">
        <v>8</v>
      </c>
      <c r="BK482" s="229">
        <f>ROUND(I482*H482,0)</f>
        <v>0</v>
      </c>
      <c r="BL482" s="17" t="s">
        <v>468</v>
      </c>
      <c r="BM482" s="228" t="s">
        <v>1806</v>
      </c>
    </row>
    <row r="483" s="2" customFormat="1" ht="16.5" customHeight="1">
      <c r="A483" s="38"/>
      <c r="B483" s="39"/>
      <c r="C483" s="218" t="s">
        <v>1807</v>
      </c>
      <c r="D483" s="218" t="s">
        <v>128</v>
      </c>
      <c r="E483" s="219" t="s">
        <v>1808</v>
      </c>
      <c r="F483" s="220" t="s">
        <v>1809</v>
      </c>
      <c r="G483" s="221" t="s">
        <v>131</v>
      </c>
      <c r="H483" s="222">
        <v>14</v>
      </c>
      <c r="I483" s="223"/>
      <c r="J483" s="222">
        <f>ROUND(I483*H483,0)</f>
        <v>0</v>
      </c>
      <c r="K483" s="220" t="s">
        <v>1</v>
      </c>
      <c r="L483" s="44"/>
      <c r="M483" s="224" t="s">
        <v>1</v>
      </c>
      <c r="N483" s="225" t="s">
        <v>39</v>
      </c>
      <c r="O483" s="91"/>
      <c r="P483" s="226">
        <f>O483*H483</f>
        <v>0</v>
      </c>
      <c r="Q483" s="226">
        <v>0</v>
      </c>
      <c r="R483" s="226">
        <f>Q483*H483</f>
        <v>0</v>
      </c>
      <c r="S483" s="226">
        <v>0</v>
      </c>
      <c r="T483" s="227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8" t="s">
        <v>468</v>
      </c>
      <c r="AT483" s="228" t="s">
        <v>128</v>
      </c>
      <c r="AU483" s="228" t="s">
        <v>83</v>
      </c>
      <c r="AY483" s="17" t="s">
        <v>126</v>
      </c>
      <c r="BE483" s="229">
        <f>IF(N483="základní",J483,0)</f>
        <v>0</v>
      </c>
      <c r="BF483" s="229">
        <f>IF(N483="snížená",J483,0)</f>
        <v>0</v>
      </c>
      <c r="BG483" s="229">
        <f>IF(N483="zákl. přenesená",J483,0)</f>
        <v>0</v>
      </c>
      <c r="BH483" s="229">
        <f>IF(N483="sníž. přenesená",J483,0)</f>
        <v>0</v>
      </c>
      <c r="BI483" s="229">
        <f>IF(N483="nulová",J483,0)</f>
        <v>0</v>
      </c>
      <c r="BJ483" s="17" t="s">
        <v>8</v>
      </c>
      <c r="BK483" s="229">
        <f>ROUND(I483*H483,0)</f>
        <v>0</v>
      </c>
      <c r="BL483" s="17" t="s">
        <v>468</v>
      </c>
      <c r="BM483" s="228" t="s">
        <v>1810</v>
      </c>
    </row>
    <row r="484" s="2" customFormat="1" ht="16.5" customHeight="1">
      <c r="A484" s="38"/>
      <c r="B484" s="39"/>
      <c r="C484" s="218" t="s">
        <v>1811</v>
      </c>
      <c r="D484" s="218" t="s">
        <v>128</v>
      </c>
      <c r="E484" s="219" t="s">
        <v>1812</v>
      </c>
      <c r="F484" s="220" t="s">
        <v>1802</v>
      </c>
      <c r="G484" s="221" t="s">
        <v>376</v>
      </c>
      <c r="H484" s="222">
        <v>56</v>
      </c>
      <c r="I484" s="223"/>
      <c r="J484" s="222">
        <f>ROUND(I484*H484,0)</f>
        <v>0</v>
      </c>
      <c r="K484" s="220" t="s">
        <v>1</v>
      </c>
      <c r="L484" s="44"/>
      <c r="M484" s="224" t="s">
        <v>1</v>
      </c>
      <c r="N484" s="225" t="s">
        <v>39</v>
      </c>
      <c r="O484" s="91"/>
      <c r="P484" s="226">
        <f>O484*H484</f>
        <v>0</v>
      </c>
      <c r="Q484" s="226">
        <v>0</v>
      </c>
      <c r="R484" s="226">
        <f>Q484*H484</f>
        <v>0</v>
      </c>
      <c r="S484" s="226">
        <v>0</v>
      </c>
      <c r="T484" s="227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8" t="s">
        <v>468</v>
      </c>
      <c r="AT484" s="228" t="s">
        <v>128</v>
      </c>
      <c r="AU484" s="228" t="s">
        <v>83</v>
      </c>
      <c r="AY484" s="17" t="s">
        <v>126</v>
      </c>
      <c r="BE484" s="229">
        <f>IF(N484="základní",J484,0)</f>
        <v>0</v>
      </c>
      <c r="BF484" s="229">
        <f>IF(N484="snížená",J484,0)</f>
        <v>0</v>
      </c>
      <c r="BG484" s="229">
        <f>IF(N484="zákl. přenesená",J484,0)</f>
        <v>0</v>
      </c>
      <c r="BH484" s="229">
        <f>IF(N484="sníž. přenesená",J484,0)</f>
        <v>0</v>
      </c>
      <c r="BI484" s="229">
        <f>IF(N484="nulová",J484,0)</f>
        <v>0</v>
      </c>
      <c r="BJ484" s="17" t="s">
        <v>8</v>
      </c>
      <c r="BK484" s="229">
        <f>ROUND(I484*H484,0)</f>
        <v>0</v>
      </c>
      <c r="BL484" s="17" t="s">
        <v>468</v>
      </c>
      <c r="BM484" s="228" t="s">
        <v>1813</v>
      </c>
    </row>
    <row r="485" s="2" customFormat="1" ht="16.5" customHeight="1">
      <c r="A485" s="38"/>
      <c r="B485" s="39"/>
      <c r="C485" s="218" t="s">
        <v>1814</v>
      </c>
      <c r="D485" s="218" t="s">
        <v>128</v>
      </c>
      <c r="E485" s="219" t="s">
        <v>1815</v>
      </c>
      <c r="F485" s="220" t="s">
        <v>664</v>
      </c>
      <c r="G485" s="221" t="s">
        <v>376</v>
      </c>
      <c r="H485" s="222">
        <v>20</v>
      </c>
      <c r="I485" s="223"/>
      <c r="J485" s="222">
        <f>ROUND(I485*H485,0)</f>
        <v>0</v>
      </c>
      <c r="K485" s="220" t="s">
        <v>1</v>
      </c>
      <c r="L485" s="44"/>
      <c r="M485" s="224" t="s">
        <v>1</v>
      </c>
      <c r="N485" s="225" t="s">
        <v>39</v>
      </c>
      <c r="O485" s="91"/>
      <c r="P485" s="226">
        <f>O485*H485</f>
        <v>0</v>
      </c>
      <c r="Q485" s="226">
        <v>0</v>
      </c>
      <c r="R485" s="226">
        <f>Q485*H485</f>
        <v>0</v>
      </c>
      <c r="S485" s="226">
        <v>0</v>
      </c>
      <c r="T485" s="227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28" t="s">
        <v>468</v>
      </c>
      <c r="AT485" s="228" t="s">
        <v>128</v>
      </c>
      <c r="AU485" s="228" t="s">
        <v>83</v>
      </c>
      <c r="AY485" s="17" t="s">
        <v>126</v>
      </c>
      <c r="BE485" s="229">
        <f>IF(N485="základní",J485,0)</f>
        <v>0</v>
      </c>
      <c r="BF485" s="229">
        <f>IF(N485="snížená",J485,0)</f>
        <v>0</v>
      </c>
      <c r="BG485" s="229">
        <f>IF(N485="zákl. přenesená",J485,0)</f>
        <v>0</v>
      </c>
      <c r="BH485" s="229">
        <f>IF(N485="sníž. přenesená",J485,0)</f>
        <v>0</v>
      </c>
      <c r="BI485" s="229">
        <f>IF(N485="nulová",J485,0)</f>
        <v>0</v>
      </c>
      <c r="BJ485" s="17" t="s">
        <v>8</v>
      </c>
      <c r="BK485" s="229">
        <f>ROUND(I485*H485,0)</f>
        <v>0</v>
      </c>
      <c r="BL485" s="17" t="s">
        <v>468</v>
      </c>
      <c r="BM485" s="228" t="s">
        <v>1816</v>
      </c>
    </row>
    <row r="486" s="2" customFormat="1" ht="16.5" customHeight="1">
      <c r="A486" s="38"/>
      <c r="B486" s="39"/>
      <c r="C486" s="218" t="s">
        <v>1817</v>
      </c>
      <c r="D486" s="218" t="s">
        <v>128</v>
      </c>
      <c r="E486" s="219" t="s">
        <v>1818</v>
      </c>
      <c r="F486" s="220" t="s">
        <v>1819</v>
      </c>
      <c r="G486" s="221" t="s">
        <v>131</v>
      </c>
      <c r="H486" s="222">
        <v>25</v>
      </c>
      <c r="I486" s="223"/>
      <c r="J486" s="222">
        <f>ROUND(I486*H486,0)</f>
        <v>0</v>
      </c>
      <c r="K486" s="220" t="s">
        <v>1</v>
      </c>
      <c r="L486" s="44"/>
      <c r="M486" s="224" t="s">
        <v>1</v>
      </c>
      <c r="N486" s="225" t="s">
        <v>39</v>
      </c>
      <c r="O486" s="91"/>
      <c r="P486" s="226">
        <f>O486*H486</f>
        <v>0</v>
      </c>
      <c r="Q486" s="226">
        <v>0</v>
      </c>
      <c r="R486" s="226">
        <f>Q486*H486</f>
        <v>0</v>
      </c>
      <c r="S486" s="226">
        <v>0</v>
      </c>
      <c r="T486" s="227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8" t="s">
        <v>468</v>
      </c>
      <c r="AT486" s="228" t="s">
        <v>128</v>
      </c>
      <c r="AU486" s="228" t="s">
        <v>83</v>
      </c>
      <c r="AY486" s="17" t="s">
        <v>126</v>
      </c>
      <c r="BE486" s="229">
        <f>IF(N486="základní",J486,0)</f>
        <v>0</v>
      </c>
      <c r="BF486" s="229">
        <f>IF(N486="snížená",J486,0)</f>
        <v>0</v>
      </c>
      <c r="BG486" s="229">
        <f>IF(N486="zákl. přenesená",J486,0)</f>
        <v>0</v>
      </c>
      <c r="BH486" s="229">
        <f>IF(N486="sníž. přenesená",J486,0)</f>
        <v>0</v>
      </c>
      <c r="BI486" s="229">
        <f>IF(N486="nulová",J486,0)</f>
        <v>0</v>
      </c>
      <c r="BJ486" s="17" t="s">
        <v>8</v>
      </c>
      <c r="BK486" s="229">
        <f>ROUND(I486*H486,0)</f>
        <v>0</v>
      </c>
      <c r="BL486" s="17" t="s">
        <v>468</v>
      </c>
      <c r="BM486" s="228" t="s">
        <v>1820</v>
      </c>
    </row>
    <row r="487" s="2" customFormat="1" ht="16.5" customHeight="1">
      <c r="A487" s="38"/>
      <c r="B487" s="39"/>
      <c r="C487" s="218" t="s">
        <v>1821</v>
      </c>
      <c r="D487" s="218" t="s">
        <v>128</v>
      </c>
      <c r="E487" s="219" t="s">
        <v>1822</v>
      </c>
      <c r="F487" s="220" t="s">
        <v>1823</v>
      </c>
      <c r="G487" s="221" t="s">
        <v>376</v>
      </c>
      <c r="H487" s="222">
        <v>12</v>
      </c>
      <c r="I487" s="223"/>
      <c r="J487" s="222">
        <f>ROUND(I487*H487,0)</f>
        <v>0</v>
      </c>
      <c r="K487" s="220" t="s">
        <v>1</v>
      </c>
      <c r="L487" s="44"/>
      <c r="M487" s="224" t="s">
        <v>1</v>
      </c>
      <c r="N487" s="225" t="s">
        <v>39</v>
      </c>
      <c r="O487" s="91"/>
      <c r="P487" s="226">
        <f>O487*H487</f>
        <v>0</v>
      </c>
      <c r="Q487" s="226">
        <v>0</v>
      </c>
      <c r="R487" s="226">
        <f>Q487*H487</f>
        <v>0</v>
      </c>
      <c r="S487" s="226">
        <v>0</v>
      </c>
      <c r="T487" s="227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8" t="s">
        <v>468</v>
      </c>
      <c r="AT487" s="228" t="s">
        <v>128</v>
      </c>
      <c r="AU487" s="228" t="s">
        <v>83</v>
      </c>
      <c r="AY487" s="17" t="s">
        <v>126</v>
      </c>
      <c r="BE487" s="229">
        <f>IF(N487="základní",J487,0)</f>
        <v>0</v>
      </c>
      <c r="BF487" s="229">
        <f>IF(N487="snížená",J487,0)</f>
        <v>0</v>
      </c>
      <c r="BG487" s="229">
        <f>IF(N487="zákl. přenesená",J487,0)</f>
        <v>0</v>
      </c>
      <c r="BH487" s="229">
        <f>IF(N487="sníž. přenesená",J487,0)</f>
        <v>0</v>
      </c>
      <c r="BI487" s="229">
        <f>IF(N487="nulová",J487,0)</f>
        <v>0</v>
      </c>
      <c r="BJ487" s="17" t="s">
        <v>8</v>
      </c>
      <c r="BK487" s="229">
        <f>ROUND(I487*H487,0)</f>
        <v>0</v>
      </c>
      <c r="BL487" s="17" t="s">
        <v>468</v>
      </c>
      <c r="BM487" s="228" t="s">
        <v>1824</v>
      </c>
    </row>
    <row r="488" s="2" customFormat="1" ht="16.5" customHeight="1">
      <c r="A488" s="38"/>
      <c r="B488" s="39"/>
      <c r="C488" s="218" t="s">
        <v>1825</v>
      </c>
      <c r="D488" s="218" t="s">
        <v>128</v>
      </c>
      <c r="E488" s="219" t="s">
        <v>1826</v>
      </c>
      <c r="F488" s="220" t="s">
        <v>1827</v>
      </c>
      <c r="G488" s="221" t="s">
        <v>376</v>
      </c>
      <c r="H488" s="222">
        <v>4</v>
      </c>
      <c r="I488" s="223"/>
      <c r="J488" s="222">
        <f>ROUND(I488*H488,0)</f>
        <v>0</v>
      </c>
      <c r="K488" s="220" t="s">
        <v>1</v>
      </c>
      <c r="L488" s="44"/>
      <c r="M488" s="224" t="s">
        <v>1</v>
      </c>
      <c r="N488" s="225" t="s">
        <v>39</v>
      </c>
      <c r="O488" s="91"/>
      <c r="P488" s="226">
        <f>O488*H488</f>
        <v>0</v>
      </c>
      <c r="Q488" s="226">
        <v>0</v>
      </c>
      <c r="R488" s="226">
        <f>Q488*H488</f>
        <v>0</v>
      </c>
      <c r="S488" s="226">
        <v>0</v>
      </c>
      <c r="T488" s="227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8" t="s">
        <v>468</v>
      </c>
      <c r="AT488" s="228" t="s">
        <v>128</v>
      </c>
      <c r="AU488" s="228" t="s">
        <v>83</v>
      </c>
      <c r="AY488" s="17" t="s">
        <v>126</v>
      </c>
      <c r="BE488" s="229">
        <f>IF(N488="základní",J488,0)</f>
        <v>0</v>
      </c>
      <c r="BF488" s="229">
        <f>IF(N488="snížená",J488,0)</f>
        <v>0</v>
      </c>
      <c r="BG488" s="229">
        <f>IF(N488="zákl. přenesená",J488,0)</f>
        <v>0</v>
      </c>
      <c r="BH488" s="229">
        <f>IF(N488="sníž. přenesená",J488,0)</f>
        <v>0</v>
      </c>
      <c r="BI488" s="229">
        <f>IF(N488="nulová",J488,0)</f>
        <v>0</v>
      </c>
      <c r="BJ488" s="17" t="s">
        <v>8</v>
      </c>
      <c r="BK488" s="229">
        <f>ROUND(I488*H488,0)</f>
        <v>0</v>
      </c>
      <c r="BL488" s="17" t="s">
        <v>468</v>
      </c>
      <c r="BM488" s="228" t="s">
        <v>1828</v>
      </c>
    </row>
    <row r="489" s="2" customFormat="1" ht="16.5" customHeight="1">
      <c r="A489" s="38"/>
      <c r="B489" s="39"/>
      <c r="C489" s="218" t="s">
        <v>1829</v>
      </c>
      <c r="D489" s="218" t="s">
        <v>128</v>
      </c>
      <c r="E489" s="219" t="s">
        <v>1830</v>
      </c>
      <c r="F489" s="220" t="s">
        <v>1831</v>
      </c>
      <c r="G489" s="221" t="s">
        <v>376</v>
      </c>
      <c r="H489" s="222">
        <v>4</v>
      </c>
      <c r="I489" s="223"/>
      <c r="J489" s="222">
        <f>ROUND(I489*H489,0)</f>
        <v>0</v>
      </c>
      <c r="K489" s="220" t="s">
        <v>1</v>
      </c>
      <c r="L489" s="44"/>
      <c r="M489" s="224" t="s">
        <v>1</v>
      </c>
      <c r="N489" s="225" t="s">
        <v>39</v>
      </c>
      <c r="O489" s="91"/>
      <c r="P489" s="226">
        <f>O489*H489</f>
        <v>0</v>
      </c>
      <c r="Q489" s="226">
        <v>0</v>
      </c>
      <c r="R489" s="226">
        <f>Q489*H489</f>
        <v>0</v>
      </c>
      <c r="S489" s="226">
        <v>0</v>
      </c>
      <c r="T489" s="227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8" t="s">
        <v>468</v>
      </c>
      <c r="AT489" s="228" t="s">
        <v>128</v>
      </c>
      <c r="AU489" s="228" t="s">
        <v>83</v>
      </c>
      <c r="AY489" s="17" t="s">
        <v>126</v>
      </c>
      <c r="BE489" s="229">
        <f>IF(N489="základní",J489,0)</f>
        <v>0</v>
      </c>
      <c r="BF489" s="229">
        <f>IF(N489="snížená",J489,0)</f>
        <v>0</v>
      </c>
      <c r="BG489" s="229">
        <f>IF(N489="zákl. přenesená",J489,0)</f>
        <v>0</v>
      </c>
      <c r="BH489" s="229">
        <f>IF(N489="sníž. přenesená",J489,0)</f>
        <v>0</v>
      </c>
      <c r="BI489" s="229">
        <f>IF(N489="nulová",J489,0)</f>
        <v>0</v>
      </c>
      <c r="BJ489" s="17" t="s">
        <v>8</v>
      </c>
      <c r="BK489" s="229">
        <f>ROUND(I489*H489,0)</f>
        <v>0</v>
      </c>
      <c r="BL489" s="17" t="s">
        <v>468</v>
      </c>
      <c r="BM489" s="228" t="s">
        <v>1832</v>
      </c>
    </row>
    <row r="490" s="2" customFormat="1" ht="16.5" customHeight="1">
      <c r="A490" s="38"/>
      <c r="B490" s="39"/>
      <c r="C490" s="218" t="s">
        <v>1833</v>
      </c>
      <c r="D490" s="218" t="s">
        <v>128</v>
      </c>
      <c r="E490" s="219" t="s">
        <v>1834</v>
      </c>
      <c r="F490" s="220" t="s">
        <v>1835</v>
      </c>
      <c r="G490" s="221" t="s">
        <v>131</v>
      </c>
      <c r="H490" s="222">
        <v>12</v>
      </c>
      <c r="I490" s="223"/>
      <c r="J490" s="222">
        <f>ROUND(I490*H490,0)</f>
        <v>0</v>
      </c>
      <c r="K490" s="220" t="s">
        <v>1</v>
      </c>
      <c r="L490" s="44"/>
      <c r="M490" s="224" t="s">
        <v>1</v>
      </c>
      <c r="N490" s="225" t="s">
        <v>39</v>
      </c>
      <c r="O490" s="91"/>
      <c r="P490" s="226">
        <f>O490*H490</f>
        <v>0</v>
      </c>
      <c r="Q490" s="226">
        <v>0</v>
      </c>
      <c r="R490" s="226">
        <f>Q490*H490</f>
        <v>0</v>
      </c>
      <c r="S490" s="226">
        <v>0</v>
      </c>
      <c r="T490" s="227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8" t="s">
        <v>468</v>
      </c>
      <c r="AT490" s="228" t="s">
        <v>128</v>
      </c>
      <c r="AU490" s="228" t="s">
        <v>83</v>
      </c>
      <c r="AY490" s="17" t="s">
        <v>126</v>
      </c>
      <c r="BE490" s="229">
        <f>IF(N490="základní",J490,0)</f>
        <v>0</v>
      </c>
      <c r="BF490" s="229">
        <f>IF(N490="snížená",J490,0)</f>
        <v>0</v>
      </c>
      <c r="BG490" s="229">
        <f>IF(N490="zákl. přenesená",J490,0)</f>
        <v>0</v>
      </c>
      <c r="BH490" s="229">
        <f>IF(N490="sníž. přenesená",J490,0)</f>
        <v>0</v>
      </c>
      <c r="BI490" s="229">
        <f>IF(N490="nulová",J490,0)</f>
        <v>0</v>
      </c>
      <c r="BJ490" s="17" t="s">
        <v>8</v>
      </c>
      <c r="BK490" s="229">
        <f>ROUND(I490*H490,0)</f>
        <v>0</v>
      </c>
      <c r="BL490" s="17" t="s">
        <v>468</v>
      </c>
      <c r="BM490" s="228" t="s">
        <v>1836</v>
      </c>
    </row>
    <row r="491" s="2" customFormat="1" ht="16.5" customHeight="1">
      <c r="A491" s="38"/>
      <c r="B491" s="39"/>
      <c r="C491" s="218" t="s">
        <v>1837</v>
      </c>
      <c r="D491" s="218" t="s">
        <v>128</v>
      </c>
      <c r="E491" s="219" t="s">
        <v>1838</v>
      </c>
      <c r="F491" s="220" t="s">
        <v>1839</v>
      </c>
      <c r="G491" s="221" t="s">
        <v>376</v>
      </c>
      <c r="H491" s="222">
        <v>16</v>
      </c>
      <c r="I491" s="223"/>
      <c r="J491" s="222">
        <f>ROUND(I491*H491,0)</f>
        <v>0</v>
      </c>
      <c r="K491" s="220" t="s">
        <v>1</v>
      </c>
      <c r="L491" s="44"/>
      <c r="M491" s="224" t="s">
        <v>1</v>
      </c>
      <c r="N491" s="225" t="s">
        <v>39</v>
      </c>
      <c r="O491" s="91"/>
      <c r="P491" s="226">
        <f>O491*H491</f>
        <v>0</v>
      </c>
      <c r="Q491" s="226">
        <v>0</v>
      </c>
      <c r="R491" s="226">
        <f>Q491*H491</f>
        <v>0</v>
      </c>
      <c r="S491" s="226">
        <v>0</v>
      </c>
      <c r="T491" s="227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8" t="s">
        <v>468</v>
      </c>
      <c r="AT491" s="228" t="s">
        <v>128</v>
      </c>
      <c r="AU491" s="228" t="s">
        <v>83</v>
      </c>
      <c r="AY491" s="17" t="s">
        <v>126</v>
      </c>
      <c r="BE491" s="229">
        <f>IF(N491="základní",J491,0)</f>
        <v>0</v>
      </c>
      <c r="BF491" s="229">
        <f>IF(N491="snížená",J491,0)</f>
        <v>0</v>
      </c>
      <c r="BG491" s="229">
        <f>IF(N491="zákl. přenesená",J491,0)</f>
        <v>0</v>
      </c>
      <c r="BH491" s="229">
        <f>IF(N491="sníž. přenesená",J491,0)</f>
        <v>0</v>
      </c>
      <c r="BI491" s="229">
        <f>IF(N491="nulová",J491,0)</f>
        <v>0</v>
      </c>
      <c r="BJ491" s="17" t="s">
        <v>8</v>
      </c>
      <c r="BK491" s="229">
        <f>ROUND(I491*H491,0)</f>
        <v>0</v>
      </c>
      <c r="BL491" s="17" t="s">
        <v>468</v>
      </c>
      <c r="BM491" s="228" t="s">
        <v>1840</v>
      </c>
    </row>
    <row r="492" s="2" customFormat="1" ht="16.5" customHeight="1">
      <c r="A492" s="38"/>
      <c r="B492" s="39"/>
      <c r="C492" s="218" t="s">
        <v>1841</v>
      </c>
      <c r="D492" s="218" t="s">
        <v>128</v>
      </c>
      <c r="E492" s="219" t="s">
        <v>1842</v>
      </c>
      <c r="F492" s="220" t="s">
        <v>664</v>
      </c>
      <c r="G492" s="221" t="s">
        <v>376</v>
      </c>
      <c r="H492" s="222">
        <v>10</v>
      </c>
      <c r="I492" s="223"/>
      <c r="J492" s="222">
        <f>ROUND(I492*H492,0)</f>
        <v>0</v>
      </c>
      <c r="K492" s="220" t="s">
        <v>1</v>
      </c>
      <c r="L492" s="44"/>
      <c r="M492" s="224" t="s">
        <v>1</v>
      </c>
      <c r="N492" s="225" t="s">
        <v>39</v>
      </c>
      <c r="O492" s="91"/>
      <c r="P492" s="226">
        <f>O492*H492</f>
        <v>0</v>
      </c>
      <c r="Q492" s="226">
        <v>0</v>
      </c>
      <c r="R492" s="226">
        <f>Q492*H492</f>
        <v>0</v>
      </c>
      <c r="S492" s="226">
        <v>0</v>
      </c>
      <c r="T492" s="227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8" t="s">
        <v>468</v>
      </c>
      <c r="AT492" s="228" t="s">
        <v>128</v>
      </c>
      <c r="AU492" s="228" t="s">
        <v>83</v>
      </c>
      <c r="AY492" s="17" t="s">
        <v>126</v>
      </c>
      <c r="BE492" s="229">
        <f>IF(N492="základní",J492,0)</f>
        <v>0</v>
      </c>
      <c r="BF492" s="229">
        <f>IF(N492="snížená",J492,0)</f>
        <v>0</v>
      </c>
      <c r="BG492" s="229">
        <f>IF(N492="zákl. přenesená",J492,0)</f>
        <v>0</v>
      </c>
      <c r="BH492" s="229">
        <f>IF(N492="sníž. přenesená",J492,0)</f>
        <v>0</v>
      </c>
      <c r="BI492" s="229">
        <f>IF(N492="nulová",J492,0)</f>
        <v>0</v>
      </c>
      <c r="BJ492" s="17" t="s">
        <v>8</v>
      </c>
      <c r="BK492" s="229">
        <f>ROUND(I492*H492,0)</f>
        <v>0</v>
      </c>
      <c r="BL492" s="17" t="s">
        <v>468</v>
      </c>
      <c r="BM492" s="228" t="s">
        <v>1843</v>
      </c>
    </row>
    <row r="493" s="2" customFormat="1" ht="16.5" customHeight="1">
      <c r="A493" s="38"/>
      <c r="B493" s="39"/>
      <c r="C493" s="218" t="s">
        <v>1844</v>
      </c>
      <c r="D493" s="218" t="s">
        <v>128</v>
      </c>
      <c r="E493" s="219" t="s">
        <v>1845</v>
      </c>
      <c r="F493" s="220" t="s">
        <v>1835</v>
      </c>
      <c r="G493" s="221" t="s">
        <v>131</v>
      </c>
      <c r="H493" s="222">
        <v>22</v>
      </c>
      <c r="I493" s="223"/>
      <c r="J493" s="222">
        <f>ROUND(I493*H493,0)</f>
        <v>0</v>
      </c>
      <c r="K493" s="220" t="s">
        <v>1</v>
      </c>
      <c r="L493" s="44"/>
      <c r="M493" s="224" t="s">
        <v>1</v>
      </c>
      <c r="N493" s="225" t="s">
        <v>39</v>
      </c>
      <c r="O493" s="91"/>
      <c r="P493" s="226">
        <f>O493*H493</f>
        <v>0</v>
      </c>
      <c r="Q493" s="226">
        <v>0</v>
      </c>
      <c r="R493" s="226">
        <f>Q493*H493</f>
        <v>0</v>
      </c>
      <c r="S493" s="226">
        <v>0</v>
      </c>
      <c r="T493" s="227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8" t="s">
        <v>468</v>
      </c>
      <c r="AT493" s="228" t="s">
        <v>128</v>
      </c>
      <c r="AU493" s="228" t="s">
        <v>83</v>
      </c>
      <c r="AY493" s="17" t="s">
        <v>126</v>
      </c>
      <c r="BE493" s="229">
        <f>IF(N493="základní",J493,0)</f>
        <v>0</v>
      </c>
      <c r="BF493" s="229">
        <f>IF(N493="snížená",J493,0)</f>
        <v>0</v>
      </c>
      <c r="BG493" s="229">
        <f>IF(N493="zákl. přenesená",J493,0)</f>
        <v>0</v>
      </c>
      <c r="BH493" s="229">
        <f>IF(N493="sníž. přenesená",J493,0)</f>
        <v>0</v>
      </c>
      <c r="BI493" s="229">
        <f>IF(N493="nulová",J493,0)</f>
        <v>0</v>
      </c>
      <c r="BJ493" s="17" t="s">
        <v>8</v>
      </c>
      <c r="BK493" s="229">
        <f>ROUND(I493*H493,0)</f>
        <v>0</v>
      </c>
      <c r="BL493" s="17" t="s">
        <v>468</v>
      </c>
      <c r="BM493" s="228" t="s">
        <v>1846</v>
      </c>
    </row>
    <row r="494" s="2" customFormat="1" ht="16.5" customHeight="1">
      <c r="A494" s="38"/>
      <c r="B494" s="39"/>
      <c r="C494" s="218" t="s">
        <v>1847</v>
      </c>
      <c r="D494" s="218" t="s">
        <v>128</v>
      </c>
      <c r="E494" s="219" t="s">
        <v>1848</v>
      </c>
      <c r="F494" s="220" t="s">
        <v>1849</v>
      </c>
      <c r="G494" s="221" t="s">
        <v>376</v>
      </c>
      <c r="H494" s="222">
        <v>16</v>
      </c>
      <c r="I494" s="223"/>
      <c r="J494" s="222">
        <f>ROUND(I494*H494,0)</f>
        <v>0</v>
      </c>
      <c r="K494" s="220" t="s">
        <v>1</v>
      </c>
      <c r="L494" s="44"/>
      <c r="M494" s="224" t="s">
        <v>1</v>
      </c>
      <c r="N494" s="225" t="s">
        <v>39</v>
      </c>
      <c r="O494" s="91"/>
      <c r="P494" s="226">
        <f>O494*H494</f>
        <v>0</v>
      </c>
      <c r="Q494" s="226">
        <v>0</v>
      </c>
      <c r="R494" s="226">
        <f>Q494*H494</f>
        <v>0</v>
      </c>
      <c r="S494" s="226">
        <v>0</v>
      </c>
      <c r="T494" s="227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8" t="s">
        <v>468</v>
      </c>
      <c r="AT494" s="228" t="s">
        <v>128</v>
      </c>
      <c r="AU494" s="228" t="s">
        <v>83</v>
      </c>
      <c r="AY494" s="17" t="s">
        <v>126</v>
      </c>
      <c r="BE494" s="229">
        <f>IF(N494="základní",J494,0)</f>
        <v>0</v>
      </c>
      <c r="BF494" s="229">
        <f>IF(N494="snížená",J494,0)</f>
        <v>0</v>
      </c>
      <c r="BG494" s="229">
        <f>IF(N494="zákl. přenesená",J494,0)</f>
        <v>0</v>
      </c>
      <c r="BH494" s="229">
        <f>IF(N494="sníž. přenesená",J494,0)</f>
        <v>0</v>
      </c>
      <c r="BI494" s="229">
        <f>IF(N494="nulová",J494,0)</f>
        <v>0</v>
      </c>
      <c r="BJ494" s="17" t="s">
        <v>8</v>
      </c>
      <c r="BK494" s="229">
        <f>ROUND(I494*H494,0)</f>
        <v>0</v>
      </c>
      <c r="BL494" s="17" t="s">
        <v>468</v>
      </c>
      <c r="BM494" s="228" t="s">
        <v>1850</v>
      </c>
    </row>
    <row r="495" s="2" customFormat="1" ht="16.5" customHeight="1">
      <c r="A495" s="38"/>
      <c r="B495" s="39"/>
      <c r="C495" s="218" t="s">
        <v>1851</v>
      </c>
      <c r="D495" s="218" t="s">
        <v>128</v>
      </c>
      <c r="E495" s="219" t="s">
        <v>1852</v>
      </c>
      <c r="F495" s="220" t="s">
        <v>1853</v>
      </c>
      <c r="G495" s="221" t="s">
        <v>376</v>
      </c>
      <c r="H495" s="222">
        <v>4</v>
      </c>
      <c r="I495" s="223"/>
      <c r="J495" s="222">
        <f>ROUND(I495*H495,0)</f>
        <v>0</v>
      </c>
      <c r="K495" s="220" t="s">
        <v>1</v>
      </c>
      <c r="L495" s="44"/>
      <c r="M495" s="224" t="s">
        <v>1</v>
      </c>
      <c r="N495" s="225" t="s">
        <v>39</v>
      </c>
      <c r="O495" s="91"/>
      <c r="P495" s="226">
        <f>O495*H495</f>
        <v>0</v>
      </c>
      <c r="Q495" s="226">
        <v>0</v>
      </c>
      <c r="R495" s="226">
        <f>Q495*H495</f>
        <v>0</v>
      </c>
      <c r="S495" s="226">
        <v>0</v>
      </c>
      <c r="T495" s="227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8" t="s">
        <v>468</v>
      </c>
      <c r="AT495" s="228" t="s">
        <v>128</v>
      </c>
      <c r="AU495" s="228" t="s">
        <v>83</v>
      </c>
      <c r="AY495" s="17" t="s">
        <v>126</v>
      </c>
      <c r="BE495" s="229">
        <f>IF(N495="základní",J495,0)</f>
        <v>0</v>
      </c>
      <c r="BF495" s="229">
        <f>IF(N495="snížená",J495,0)</f>
        <v>0</v>
      </c>
      <c r="BG495" s="229">
        <f>IF(N495="zákl. přenesená",J495,0)</f>
        <v>0</v>
      </c>
      <c r="BH495" s="229">
        <f>IF(N495="sníž. přenesená",J495,0)</f>
        <v>0</v>
      </c>
      <c r="BI495" s="229">
        <f>IF(N495="nulová",J495,0)</f>
        <v>0</v>
      </c>
      <c r="BJ495" s="17" t="s">
        <v>8</v>
      </c>
      <c r="BK495" s="229">
        <f>ROUND(I495*H495,0)</f>
        <v>0</v>
      </c>
      <c r="BL495" s="17" t="s">
        <v>468</v>
      </c>
      <c r="BM495" s="228" t="s">
        <v>1854</v>
      </c>
    </row>
    <row r="496" s="2" customFormat="1" ht="24.15" customHeight="1">
      <c r="A496" s="38"/>
      <c r="B496" s="39"/>
      <c r="C496" s="218" t="s">
        <v>1855</v>
      </c>
      <c r="D496" s="218" t="s">
        <v>128</v>
      </c>
      <c r="E496" s="219" t="s">
        <v>1856</v>
      </c>
      <c r="F496" s="220" t="s">
        <v>1857</v>
      </c>
      <c r="G496" s="221" t="s">
        <v>376</v>
      </c>
      <c r="H496" s="222">
        <v>4</v>
      </c>
      <c r="I496" s="223"/>
      <c r="J496" s="222">
        <f>ROUND(I496*H496,0)</f>
        <v>0</v>
      </c>
      <c r="K496" s="220" t="s">
        <v>1</v>
      </c>
      <c r="L496" s="44"/>
      <c r="M496" s="224" t="s">
        <v>1</v>
      </c>
      <c r="N496" s="225" t="s">
        <v>39</v>
      </c>
      <c r="O496" s="91"/>
      <c r="P496" s="226">
        <f>O496*H496</f>
        <v>0</v>
      </c>
      <c r="Q496" s="226">
        <v>0</v>
      </c>
      <c r="R496" s="226">
        <f>Q496*H496</f>
        <v>0</v>
      </c>
      <c r="S496" s="226">
        <v>0</v>
      </c>
      <c r="T496" s="227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8" t="s">
        <v>468</v>
      </c>
      <c r="AT496" s="228" t="s">
        <v>128</v>
      </c>
      <c r="AU496" s="228" t="s">
        <v>83</v>
      </c>
      <c r="AY496" s="17" t="s">
        <v>126</v>
      </c>
      <c r="BE496" s="229">
        <f>IF(N496="základní",J496,0)</f>
        <v>0</v>
      </c>
      <c r="BF496" s="229">
        <f>IF(N496="snížená",J496,0)</f>
        <v>0</v>
      </c>
      <c r="BG496" s="229">
        <f>IF(N496="zákl. přenesená",J496,0)</f>
        <v>0</v>
      </c>
      <c r="BH496" s="229">
        <f>IF(N496="sníž. přenesená",J496,0)</f>
        <v>0</v>
      </c>
      <c r="BI496" s="229">
        <f>IF(N496="nulová",J496,0)</f>
        <v>0</v>
      </c>
      <c r="BJ496" s="17" t="s">
        <v>8</v>
      </c>
      <c r="BK496" s="229">
        <f>ROUND(I496*H496,0)</f>
        <v>0</v>
      </c>
      <c r="BL496" s="17" t="s">
        <v>468</v>
      </c>
      <c r="BM496" s="228" t="s">
        <v>1858</v>
      </c>
    </row>
    <row r="497" s="2" customFormat="1" ht="16.5" customHeight="1">
      <c r="A497" s="38"/>
      <c r="B497" s="39"/>
      <c r="C497" s="218" t="s">
        <v>1859</v>
      </c>
      <c r="D497" s="218" t="s">
        <v>128</v>
      </c>
      <c r="E497" s="219" t="s">
        <v>1860</v>
      </c>
      <c r="F497" s="220" t="s">
        <v>1839</v>
      </c>
      <c r="G497" s="221" t="s">
        <v>376</v>
      </c>
      <c r="H497" s="222">
        <v>16</v>
      </c>
      <c r="I497" s="223"/>
      <c r="J497" s="222">
        <f>ROUND(I497*H497,0)</f>
        <v>0</v>
      </c>
      <c r="K497" s="220" t="s">
        <v>1</v>
      </c>
      <c r="L497" s="44"/>
      <c r="M497" s="224" t="s">
        <v>1</v>
      </c>
      <c r="N497" s="225" t="s">
        <v>39</v>
      </c>
      <c r="O497" s="91"/>
      <c r="P497" s="226">
        <f>O497*H497</f>
        <v>0</v>
      </c>
      <c r="Q497" s="226">
        <v>0</v>
      </c>
      <c r="R497" s="226">
        <f>Q497*H497</f>
        <v>0</v>
      </c>
      <c r="S497" s="226">
        <v>0</v>
      </c>
      <c r="T497" s="227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8" t="s">
        <v>468</v>
      </c>
      <c r="AT497" s="228" t="s">
        <v>128</v>
      </c>
      <c r="AU497" s="228" t="s">
        <v>83</v>
      </c>
      <c r="AY497" s="17" t="s">
        <v>126</v>
      </c>
      <c r="BE497" s="229">
        <f>IF(N497="základní",J497,0)</f>
        <v>0</v>
      </c>
      <c r="BF497" s="229">
        <f>IF(N497="snížená",J497,0)</f>
        <v>0</v>
      </c>
      <c r="BG497" s="229">
        <f>IF(N497="zákl. přenesená",J497,0)</f>
        <v>0</v>
      </c>
      <c r="BH497" s="229">
        <f>IF(N497="sníž. přenesená",J497,0)</f>
        <v>0</v>
      </c>
      <c r="BI497" s="229">
        <f>IF(N497="nulová",J497,0)</f>
        <v>0</v>
      </c>
      <c r="BJ497" s="17" t="s">
        <v>8</v>
      </c>
      <c r="BK497" s="229">
        <f>ROUND(I497*H497,0)</f>
        <v>0</v>
      </c>
      <c r="BL497" s="17" t="s">
        <v>468</v>
      </c>
      <c r="BM497" s="228" t="s">
        <v>1861</v>
      </c>
    </row>
    <row r="498" s="2" customFormat="1" ht="16.5" customHeight="1">
      <c r="A498" s="38"/>
      <c r="B498" s="39"/>
      <c r="C498" s="218" t="s">
        <v>1862</v>
      </c>
      <c r="D498" s="218" t="s">
        <v>128</v>
      </c>
      <c r="E498" s="219" t="s">
        <v>663</v>
      </c>
      <c r="F498" s="220" t="s">
        <v>664</v>
      </c>
      <c r="G498" s="221" t="s">
        <v>376</v>
      </c>
      <c r="H498" s="222">
        <v>10</v>
      </c>
      <c r="I498" s="223"/>
      <c r="J498" s="222">
        <f>ROUND(I498*H498,0)</f>
        <v>0</v>
      </c>
      <c r="K498" s="220" t="s">
        <v>1</v>
      </c>
      <c r="L498" s="44"/>
      <c r="M498" s="224" t="s">
        <v>1</v>
      </c>
      <c r="N498" s="225" t="s">
        <v>39</v>
      </c>
      <c r="O498" s="91"/>
      <c r="P498" s="226">
        <f>O498*H498</f>
        <v>0</v>
      </c>
      <c r="Q498" s="226">
        <v>0</v>
      </c>
      <c r="R498" s="226">
        <f>Q498*H498</f>
        <v>0</v>
      </c>
      <c r="S498" s="226">
        <v>0</v>
      </c>
      <c r="T498" s="227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8" t="s">
        <v>468</v>
      </c>
      <c r="AT498" s="228" t="s">
        <v>128</v>
      </c>
      <c r="AU498" s="228" t="s">
        <v>83</v>
      </c>
      <c r="AY498" s="17" t="s">
        <v>126</v>
      </c>
      <c r="BE498" s="229">
        <f>IF(N498="základní",J498,0)</f>
        <v>0</v>
      </c>
      <c r="BF498" s="229">
        <f>IF(N498="snížená",J498,0)</f>
        <v>0</v>
      </c>
      <c r="BG498" s="229">
        <f>IF(N498="zákl. přenesená",J498,0)</f>
        <v>0</v>
      </c>
      <c r="BH498" s="229">
        <f>IF(N498="sníž. přenesená",J498,0)</f>
        <v>0</v>
      </c>
      <c r="BI498" s="229">
        <f>IF(N498="nulová",J498,0)</f>
        <v>0</v>
      </c>
      <c r="BJ498" s="17" t="s">
        <v>8</v>
      </c>
      <c r="BK498" s="229">
        <f>ROUND(I498*H498,0)</f>
        <v>0</v>
      </c>
      <c r="BL498" s="17" t="s">
        <v>468</v>
      </c>
      <c r="BM498" s="228" t="s">
        <v>1863</v>
      </c>
    </row>
    <row r="499" s="12" customFormat="1" ht="22.8" customHeight="1">
      <c r="A499" s="12"/>
      <c r="B499" s="202"/>
      <c r="C499" s="203"/>
      <c r="D499" s="204" t="s">
        <v>73</v>
      </c>
      <c r="E499" s="216" t="s">
        <v>666</v>
      </c>
      <c r="F499" s="216" t="s">
        <v>667</v>
      </c>
      <c r="G499" s="203"/>
      <c r="H499" s="203"/>
      <c r="I499" s="206"/>
      <c r="J499" s="217">
        <f>BK499</f>
        <v>0</v>
      </c>
      <c r="K499" s="203"/>
      <c r="L499" s="208"/>
      <c r="M499" s="209"/>
      <c r="N499" s="210"/>
      <c r="O499" s="210"/>
      <c r="P499" s="211">
        <f>SUM(P500:P503)</f>
        <v>0</v>
      </c>
      <c r="Q499" s="210"/>
      <c r="R499" s="211">
        <f>SUM(R500:R503)</f>
        <v>0</v>
      </c>
      <c r="S499" s="210"/>
      <c r="T499" s="212">
        <f>SUM(T500:T503)</f>
        <v>0</v>
      </c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R499" s="213" t="s">
        <v>144</v>
      </c>
      <c r="AT499" s="214" t="s">
        <v>73</v>
      </c>
      <c r="AU499" s="214" t="s">
        <v>8</v>
      </c>
      <c r="AY499" s="213" t="s">
        <v>126</v>
      </c>
      <c r="BK499" s="215">
        <f>SUM(BK500:BK503)</f>
        <v>0</v>
      </c>
    </row>
    <row r="500" s="2" customFormat="1" ht="24.15" customHeight="1">
      <c r="A500" s="38"/>
      <c r="B500" s="39"/>
      <c r="C500" s="218" t="s">
        <v>1864</v>
      </c>
      <c r="D500" s="218" t="s">
        <v>128</v>
      </c>
      <c r="E500" s="219" t="s">
        <v>1865</v>
      </c>
      <c r="F500" s="220" t="s">
        <v>1866</v>
      </c>
      <c r="G500" s="221" t="s">
        <v>376</v>
      </c>
      <c r="H500" s="222">
        <v>1</v>
      </c>
      <c r="I500" s="223"/>
      <c r="J500" s="222">
        <f>ROUND(I500*H500,0)</f>
        <v>0</v>
      </c>
      <c r="K500" s="220" t="s">
        <v>1</v>
      </c>
      <c r="L500" s="44"/>
      <c r="M500" s="224" t="s">
        <v>1</v>
      </c>
      <c r="N500" s="225" t="s">
        <v>39</v>
      </c>
      <c r="O500" s="91"/>
      <c r="P500" s="226">
        <f>O500*H500</f>
        <v>0</v>
      </c>
      <c r="Q500" s="226">
        <v>0</v>
      </c>
      <c r="R500" s="226">
        <f>Q500*H500</f>
        <v>0</v>
      </c>
      <c r="S500" s="226">
        <v>0</v>
      </c>
      <c r="T500" s="227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8" t="s">
        <v>468</v>
      </c>
      <c r="AT500" s="228" t="s">
        <v>128</v>
      </c>
      <c r="AU500" s="228" t="s">
        <v>83</v>
      </c>
      <c r="AY500" s="17" t="s">
        <v>126</v>
      </c>
      <c r="BE500" s="229">
        <f>IF(N500="základní",J500,0)</f>
        <v>0</v>
      </c>
      <c r="BF500" s="229">
        <f>IF(N500="snížená",J500,0)</f>
        <v>0</v>
      </c>
      <c r="BG500" s="229">
        <f>IF(N500="zákl. přenesená",J500,0)</f>
        <v>0</v>
      </c>
      <c r="BH500" s="229">
        <f>IF(N500="sníž. přenesená",J500,0)</f>
        <v>0</v>
      </c>
      <c r="BI500" s="229">
        <f>IF(N500="nulová",J500,0)</f>
        <v>0</v>
      </c>
      <c r="BJ500" s="17" t="s">
        <v>8</v>
      </c>
      <c r="BK500" s="229">
        <f>ROUND(I500*H500,0)</f>
        <v>0</v>
      </c>
      <c r="BL500" s="17" t="s">
        <v>468</v>
      </c>
      <c r="BM500" s="228" t="s">
        <v>1867</v>
      </c>
    </row>
    <row r="501" s="15" customFormat="1">
      <c r="A501" s="15"/>
      <c r="B501" s="253"/>
      <c r="C501" s="254"/>
      <c r="D501" s="232" t="s">
        <v>135</v>
      </c>
      <c r="E501" s="255" t="s">
        <v>1</v>
      </c>
      <c r="F501" s="256" t="s">
        <v>1868</v>
      </c>
      <c r="G501" s="254"/>
      <c r="H501" s="255" t="s">
        <v>1</v>
      </c>
      <c r="I501" s="257"/>
      <c r="J501" s="254"/>
      <c r="K501" s="254"/>
      <c r="L501" s="258"/>
      <c r="M501" s="259"/>
      <c r="N501" s="260"/>
      <c r="O501" s="260"/>
      <c r="P501" s="260"/>
      <c r="Q501" s="260"/>
      <c r="R501" s="260"/>
      <c r="S501" s="260"/>
      <c r="T501" s="261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2" t="s">
        <v>135</v>
      </c>
      <c r="AU501" s="262" t="s">
        <v>83</v>
      </c>
      <c r="AV501" s="15" t="s">
        <v>8</v>
      </c>
      <c r="AW501" s="15" t="s">
        <v>31</v>
      </c>
      <c r="AX501" s="15" t="s">
        <v>74</v>
      </c>
      <c r="AY501" s="262" t="s">
        <v>126</v>
      </c>
    </row>
    <row r="502" s="15" customFormat="1">
      <c r="A502" s="15"/>
      <c r="B502" s="253"/>
      <c r="C502" s="254"/>
      <c r="D502" s="232" t="s">
        <v>135</v>
      </c>
      <c r="E502" s="255" t="s">
        <v>1</v>
      </c>
      <c r="F502" s="256" t="s">
        <v>1869</v>
      </c>
      <c r="G502" s="254"/>
      <c r="H502" s="255" t="s">
        <v>1</v>
      </c>
      <c r="I502" s="257"/>
      <c r="J502" s="254"/>
      <c r="K502" s="254"/>
      <c r="L502" s="258"/>
      <c r="M502" s="259"/>
      <c r="N502" s="260"/>
      <c r="O502" s="260"/>
      <c r="P502" s="260"/>
      <c r="Q502" s="260"/>
      <c r="R502" s="260"/>
      <c r="S502" s="260"/>
      <c r="T502" s="261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62" t="s">
        <v>135</v>
      </c>
      <c r="AU502" s="262" t="s">
        <v>83</v>
      </c>
      <c r="AV502" s="15" t="s">
        <v>8</v>
      </c>
      <c r="AW502" s="15" t="s">
        <v>31</v>
      </c>
      <c r="AX502" s="15" t="s">
        <v>74</v>
      </c>
      <c r="AY502" s="262" t="s">
        <v>126</v>
      </c>
    </row>
    <row r="503" s="13" customFormat="1">
      <c r="A503" s="13"/>
      <c r="B503" s="230"/>
      <c r="C503" s="231"/>
      <c r="D503" s="232" t="s">
        <v>135</v>
      </c>
      <c r="E503" s="233" t="s">
        <v>1</v>
      </c>
      <c r="F503" s="234" t="s">
        <v>8</v>
      </c>
      <c r="G503" s="231"/>
      <c r="H503" s="235">
        <v>1</v>
      </c>
      <c r="I503" s="236"/>
      <c r="J503" s="231"/>
      <c r="K503" s="231"/>
      <c r="L503" s="237"/>
      <c r="M503" s="272"/>
      <c r="N503" s="273"/>
      <c r="O503" s="273"/>
      <c r="P503" s="273"/>
      <c r="Q503" s="273"/>
      <c r="R503" s="273"/>
      <c r="S503" s="273"/>
      <c r="T503" s="27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1" t="s">
        <v>135</v>
      </c>
      <c r="AU503" s="241" t="s">
        <v>83</v>
      </c>
      <c r="AV503" s="13" t="s">
        <v>83</v>
      </c>
      <c r="AW503" s="13" t="s">
        <v>31</v>
      </c>
      <c r="AX503" s="13" t="s">
        <v>8</v>
      </c>
      <c r="AY503" s="241" t="s">
        <v>126</v>
      </c>
    </row>
    <row r="504" s="2" customFormat="1" ht="6.96" customHeight="1">
      <c r="A504" s="38"/>
      <c r="B504" s="66"/>
      <c r="C504" s="67"/>
      <c r="D504" s="67"/>
      <c r="E504" s="67"/>
      <c r="F504" s="67"/>
      <c r="G504" s="67"/>
      <c r="H504" s="67"/>
      <c r="I504" s="67"/>
      <c r="J504" s="67"/>
      <c r="K504" s="67"/>
      <c r="L504" s="44"/>
      <c r="M504" s="38"/>
      <c r="O504" s="38"/>
      <c r="P504" s="38"/>
      <c r="Q504" s="38"/>
      <c r="R504" s="38"/>
      <c r="S504" s="38"/>
      <c r="T504" s="38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</row>
  </sheetData>
  <sheetProtection sheet="1" autoFilter="0" formatColumns="0" formatRows="0" objects="1" scenarios="1" spinCount="100000" saltValue="AY17QTZFTd/BDURoSPkvd1XkHZlfnItFoYNXMF9AJlVb9fZni2S7WCtaTePPN3yRmm1YG3SBSL555L4nwE020w==" hashValue="41q8XhqgZauiBh1SS0JmerzyU65CBKLJB5Voh5a8K0rDVfnUTM1RNOg9D8tnD2+Bt3iCUtrG+ZTbOR7rZV5cMA==" algorithmName="SHA-512" password="CC35"/>
  <autoFilter ref="C139:K503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</dc:creator>
  <cp:lastModifiedBy>Roman</cp:lastModifiedBy>
  <dcterms:created xsi:type="dcterms:W3CDTF">2023-03-10T08:09:17Z</dcterms:created>
  <dcterms:modified xsi:type="dcterms:W3CDTF">2023-03-10T08:09:24Z</dcterms:modified>
</cp:coreProperties>
</file>